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chiabotto\Downloads\"/>
    </mc:Choice>
  </mc:AlternateContent>
  <xr:revisionPtr revIDLastSave="0" documentId="13_ncr:1_{FCE909AD-D369-46D5-9905-0C0167A89F80}" xr6:coauthVersionLast="47" xr6:coauthVersionMax="47" xr10:uidLastSave="{00000000-0000-0000-0000-000000000000}"/>
  <bookViews>
    <workbookView xWindow="-120" yWindow="-120" windowWidth="29040" windowHeight="15720" xr2:uid="{44F0D02F-51A8-4699-BD59-A644D928E3A7}"/>
  </bookViews>
  <sheets>
    <sheet name="2022" sheetId="2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2" l="1"/>
  <c r="E97" i="2" s="1"/>
  <c r="P85" i="2"/>
  <c r="O85" i="2"/>
  <c r="N85" i="2"/>
  <c r="M85" i="2"/>
  <c r="L85" i="2"/>
  <c r="K85" i="2"/>
  <c r="J85" i="2"/>
  <c r="I85" i="2"/>
  <c r="H85" i="2"/>
  <c r="G85" i="2"/>
  <c r="F85" i="2"/>
  <c r="E85" i="2"/>
  <c r="P84" i="2"/>
  <c r="P90" i="2" s="1"/>
  <c r="O84" i="2"/>
  <c r="O90" i="2" s="1"/>
  <c r="N84" i="2"/>
  <c r="M84" i="2"/>
  <c r="M90" i="2" s="1"/>
  <c r="L84" i="2"/>
  <c r="K84" i="2"/>
  <c r="J84" i="2"/>
  <c r="J90" i="2" s="1"/>
  <c r="I84" i="2"/>
  <c r="I90" i="2" s="1"/>
  <c r="H84" i="2"/>
  <c r="H90" i="2" s="1"/>
  <c r="G84" i="2"/>
  <c r="G90" i="2" s="1"/>
  <c r="F84" i="2"/>
  <c r="F90" i="2" s="1"/>
  <c r="E84" i="2"/>
  <c r="E90" i="2" s="1"/>
  <c r="P80" i="2"/>
  <c r="N80" i="2"/>
  <c r="M80" i="2"/>
  <c r="L80" i="2"/>
  <c r="K80" i="2"/>
  <c r="J80" i="2"/>
  <c r="I80" i="2"/>
  <c r="H80" i="2"/>
  <c r="G80" i="2"/>
  <c r="F80" i="2"/>
  <c r="E80" i="2"/>
  <c r="P79" i="2"/>
  <c r="O79" i="2"/>
  <c r="N79" i="2"/>
  <c r="M79" i="2"/>
  <c r="L79" i="2"/>
  <c r="K79" i="2"/>
  <c r="J79" i="2"/>
  <c r="I79" i="2"/>
  <c r="H79" i="2"/>
  <c r="G79" i="2"/>
  <c r="F79" i="2"/>
  <c r="E79" i="2"/>
  <c r="P78" i="2"/>
  <c r="O78" i="2"/>
  <c r="N78" i="2"/>
  <c r="M78" i="2"/>
  <c r="L78" i="2"/>
  <c r="K78" i="2"/>
  <c r="J78" i="2"/>
  <c r="I78" i="2"/>
  <c r="H78" i="2"/>
  <c r="G78" i="2"/>
  <c r="F78" i="2"/>
  <c r="E78" i="2"/>
  <c r="P77" i="2"/>
  <c r="O77" i="2"/>
  <c r="N77" i="2"/>
  <c r="M77" i="2"/>
  <c r="L77" i="2"/>
  <c r="K77" i="2"/>
  <c r="J77" i="2"/>
  <c r="I77" i="2"/>
  <c r="H77" i="2"/>
  <c r="G77" i="2"/>
  <c r="F77" i="2"/>
  <c r="E77" i="2"/>
  <c r="P76" i="2"/>
  <c r="O76" i="2"/>
  <c r="N76" i="2"/>
  <c r="M76" i="2"/>
  <c r="L76" i="2"/>
  <c r="K76" i="2"/>
  <c r="J76" i="2"/>
  <c r="I76" i="2"/>
  <c r="H76" i="2"/>
  <c r="G76" i="2"/>
  <c r="F76" i="2"/>
  <c r="E76" i="2"/>
  <c r="P75" i="2"/>
  <c r="P74" i="2"/>
  <c r="O74" i="2"/>
  <c r="N74" i="2"/>
  <c r="M74" i="2"/>
  <c r="L74" i="2"/>
  <c r="K74" i="2"/>
  <c r="J74" i="2"/>
  <c r="I74" i="2"/>
  <c r="H74" i="2"/>
  <c r="G74" i="2"/>
  <c r="F74" i="2"/>
  <c r="E74" i="2"/>
  <c r="P88" i="2"/>
  <c r="N88" i="2"/>
  <c r="M88" i="2"/>
  <c r="L88" i="2"/>
  <c r="J88" i="2"/>
  <c r="I88" i="2"/>
  <c r="H88" i="2"/>
  <c r="F88" i="2"/>
  <c r="K90" i="2" l="1"/>
  <c r="L90" i="2"/>
  <c r="F89" i="2"/>
  <c r="N90" i="2"/>
  <c r="J89" i="2"/>
  <c r="N89" i="2"/>
  <c r="N92" i="2" s="1"/>
  <c r="H93" i="2"/>
  <c r="L93" i="2"/>
  <c r="P93" i="2"/>
  <c r="I93" i="2"/>
  <c r="N93" i="2"/>
  <c r="E89" i="2"/>
  <c r="I89" i="2"/>
  <c r="I92" i="2" s="1"/>
  <c r="M89" i="2"/>
  <c r="M92" i="2" s="1"/>
  <c r="G88" i="2"/>
  <c r="K88" i="2"/>
  <c r="O88" i="2"/>
  <c r="M93" i="2"/>
  <c r="F93" i="2"/>
  <c r="F92" i="2"/>
  <c r="J93" i="2"/>
  <c r="J92" i="2"/>
  <c r="G89" i="2"/>
  <c r="K89" i="2"/>
  <c r="O89" i="2"/>
  <c r="H89" i="2"/>
  <c r="H92" i="2" s="1"/>
  <c r="L89" i="2"/>
  <c r="L92" i="2" s="1"/>
  <c r="E88" i="2"/>
  <c r="P89" i="2"/>
  <c r="P92" i="2" s="1"/>
  <c r="E93" i="2" l="1"/>
  <c r="E100" i="2"/>
  <c r="P97" i="2"/>
  <c r="H97" i="2"/>
  <c r="M97" i="2"/>
  <c r="L97" i="2"/>
  <c r="I97" i="2"/>
  <c r="N97" i="2"/>
  <c r="J97" i="2"/>
  <c r="K92" i="2"/>
  <c r="K93" i="2"/>
  <c r="E92" i="2"/>
  <c r="F97" i="2"/>
  <c r="G92" i="2"/>
  <c r="G93" i="2"/>
  <c r="O92" i="2"/>
  <c r="O93" i="2"/>
  <c r="K97" i="2" l="1"/>
  <c r="L100" i="2"/>
  <c r="O97" i="2"/>
  <c r="F100" i="2"/>
  <c r="N100" i="2"/>
  <c r="G97" i="2"/>
  <c r="H100" i="2"/>
  <c r="P100" i="2"/>
  <c r="J100" i="2"/>
  <c r="I100" i="2"/>
  <c r="M100" i="2"/>
  <c r="K100" i="2" l="1"/>
  <c r="G100" i="2"/>
  <c r="O100" i="2"/>
</calcChain>
</file>

<file path=xl/sharedStrings.xml><?xml version="1.0" encoding="utf-8"?>
<sst xmlns="http://schemas.openxmlformats.org/spreadsheetml/2006/main" count="172" uniqueCount="130">
  <si>
    <t>Quantità registrate alla pesa e dichiarate dagli impianti di destinazione</t>
  </si>
  <si>
    <t xml:space="preserve">Tipologia di rifiuto </t>
  </si>
  <si>
    <t>Codice Europeo Rifiuti</t>
  </si>
  <si>
    <t>Descrizione</t>
  </si>
  <si>
    <t>Impianto di destinazione</t>
  </si>
  <si>
    <t>Gennaio</t>
  </si>
  <si>
    <t>Febbraio</t>
  </si>
  <si>
    <t>Marzo</t>
  </si>
  <si>
    <t>Aprile</t>
  </si>
  <si>
    <t xml:space="preserve">Maggio </t>
  </si>
  <si>
    <t xml:space="preserve">Giugno </t>
  </si>
  <si>
    <t>Luglio</t>
  </si>
  <si>
    <t>Agosto</t>
  </si>
  <si>
    <t>Settembre</t>
  </si>
  <si>
    <t>Ottobre</t>
  </si>
  <si>
    <t>Novembre</t>
  </si>
  <si>
    <t>Dicembre</t>
  </si>
  <si>
    <t>RACCOLTA DIFFERENZIATA</t>
  </si>
  <si>
    <t>Imballaggi in cartone</t>
  </si>
  <si>
    <t>BANDINI -CASAMENTI  SRL</t>
  </si>
  <si>
    <t>Plastica</t>
  </si>
  <si>
    <t>IL SOLCO</t>
  </si>
  <si>
    <t>Imballaggi in legno</t>
  </si>
  <si>
    <t>ECOLEGNO FORLI' SRL</t>
  </si>
  <si>
    <t>HERAMBIENTE SPA-PEA</t>
  </si>
  <si>
    <t>Contenitori TFC</t>
  </si>
  <si>
    <t>LA CART SRL - RIMINI</t>
  </si>
  <si>
    <t>Pneumatici</t>
  </si>
  <si>
    <t>ALBATROS ECOLOGIA AMBIENTE S.C.A R.L.</t>
  </si>
  <si>
    <t>Filtri dell'olio</t>
  </si>
  <si>
    <t>Contenitori in pressione</t>
  </si>
  <si>
    <t>HASI_SRL-FE</t>
  </si>
  <si>
    <t>HERAMBIENTE SPA-RA_F3</t>
  </si>
  <si>
    <t>Inerti</t>
  </si>
  <si>
    <t>SA.PI.FO</t>
  </si>
  <si>
    <t>Rifiuti misti da costruzione e demolizione</t>
  </si>
  <si>
    <t>Carta e cartone</t>
  </si>
  <si>
    <t>Umido</t>
  </si>
  <si>
    <t>HERAMBIENTE SPA-BUSCA</t>
  </si>
  <si>
    <t>SALERNO PIETRO</t>
  </si>
  <si>
    <t>HERAMBIENTE SPA-TERMOVALORIZZATORE</t>
  </si>
  <si>
    <t>Solventi</t>
  </si>
  <si>
    <t>LA CART SRL - PIEVESESTINA</t>
  </si>
  <si>
    <t>Acidi</t>
  </si>
  <si>
    <t>Sostanze alcaline</t>
  </si>
  <si>
    <t>Pesticidi</t>
  </si>
  <si>
    <t>Raee 5- Tubi fluorescenti</t>
  </si>
  <si>
    <t>DISMECO</t>
  </si>
  <si>
    <t>Raee 1 - Frigoriferi</t>
  </si>
  <si>
    <t>ASSOPLAST</t>
  </si>
  <si>
    <t>TRED CARPI</t>
  </si>
  <si>
    <t>Oli vegetali</t>
  </si>
  <si>
    <t>GATTI SRL</t>
  </si>
  <si>
    <t>Oli minerali</t>
  </si>
  <si>
    <t>MONTIECO SRL</t>
  </si>
  <si>
    <t>Vernici, inchiostri, adesivi, resine</t>
  </si>
  <si>
    <t>Detergenti</t>
  </si>
  <si>
    <t>Farmaci</t>
  </si>
  <si>
    <t>Raee 3 - Tv e Monitor</t>
  </si>
  <si>
    <t>NIAL NIZZOLI</t>
  </si>
  <si>
    <t>Legno</t>
  </si>
  <si>
    <t>Metalli ferrosi</t>
  </si>
  <si>
    <t>Verde</t>
  </si>
  <si>
    <t>RECTER SRL-FAENZA</t>
  </si>
  <si>
    <t>VERDE SNC TAZZARI</t>
  </si>
  <si>
    <t>A.D COMPOST</t>
  </si>
  <si>
    <t>Spazzamento</t>
  </si>
  <si>
    <t>ALBATROS ECOLOGIA AMBIENTE S.C. A R.L.</t>
  </si>
  <si>
    <t>Rifiuti ingombranti</t>
  </si>
  <si>
    <t>150106PL</t>
  </si>
  <si>
    <t>Plastica e lattine</t>
  </si>
  <si>
    <t>ARGECO</t>
  </si>
  <si>
    <t>HERAMBIENTE SPA-VOLTANA</t>
  </si>
  <si>
    <t>200133PI</t>
  </si>
  <si>
    <t>Pile</t>
  </si>
  <si>
    <t>200136R2</t>
  </si>
  <si>
    <t>Raee 2 - Grandi elettrodomestici</t>
  </si>
  <si>
    <t>SIDER ROTTAMI</t>
  </si>
  <si>
    <t>200136R4</t>
  </si>
  <si>
    <t>Raee 4 - Piccoli elettrodomestici</t>
  </si>
  <si>
    <t>TREOTTOUNO</t>
  </si>
  <si>
    <t>RAEETECH</t>
  </si>
  <si>
    <t>REAKIRO</t>
  </si>
  <si>
    <t>STENA METAL</t>
  </si>
  <si>
    <t>80318</t>
  </si>
  <si>
    <t>Toner e cartucce</t>
  </si>
  <si>
    <t>ECO-RECUPERI SRL</t>
  </si>
  <si>
    <t>FRAZIONI NEUTRE</t>
  </si>
  <si>
    <t>150106FIT</t>
  </si>
  <si>
    <t>Contenitori fitofarmaci bonificati</t>
  </si>
  <si>
    <t>Materiali isolanti pericolosi</t>
  </si>
  <si>
    <t>ECO SER RLS</t>
  </si>
  <si>
    <t>Materiali isolanti</t>
  </si>
  <si>
    <t>Materiali contenenti amianto</t>
  </si>
  <si>
    <t>Materiali da costruzione a base di gesso</t>
  </si>
  <si>
    <t>ECOCAVE SRL</t>
  </si>
  <si>
    <t>Accumulatori al piombo</t>
  </si>
  <si>
    <t>RIFIUTO INDIFFERENZIATO</t>
  </si>
  <si>
    <t>Secco residuo</t>
  </si>
  <si>
    <t>HERAMBIENTE SPA-AVANFOSSA</t>
  </si>
  <si>
    <t>TOTALE</t>
  </si>
  <si>
    <t>Percentuale raccolta differenziata</t>
  </si>
  <si>
    <t>Stima rifiuti avviati a compostaggio domestico ( DGR 2218/16, All.1 art.4)</t>
  </si>
  <si>
    <t>Numero compostiere/ cumuli</t>
  </si>
  <si>
    <t>Kg ANNUI ( DGR 2218/16 , All.1 art.4)</t>
  </si>
  <si>
    <t>Kg Gennaio</t>
  </si>
  <si>
    <t>KG Febbraio</t>
  </si>
  <si>
    <t>Kg Marzo</t>
  </si>
  <si>
    <t>KG Aprile</t>
  </si>
  <si>
    <t>KG Maggio</t>
  </si>
  <si>
    <t>KG Giugno</t>
  </si>
  <si>
    <t>KG Luglio</t>
  </si>
  <si>
    <t>KG Agosto</t>
  </si>
  <si>
    <t>KG Settembre</t>
  </si>
  <si>
    <t>KG Ottobre</t>
  </si>
  <si>
    <t>KG Novembre</t>
  </si>
  <si>
    <t>KG Dicembre</t>
  </si>
  <si>
    <t>Imballaggi in vetro</t>
  </si>
  <si>
    <t>Cemento</t>
  </si>
  <si>
    <t>CI.BI</t>
  </si>
  <si>
    <t>R.P.M</t>
  </si>
  <si>
    <t>RECTER</t>
  </si>
  <si>
    <t>VALORE AMBIENTE</t>
  </si>
  <si>
    <t>Vetro</t>
  </si>
  <si>
    <t>SOGLIANO AMBIENTE</t>
  </si>
  <si>
    <t>Tessili</t>
  </si>
  <si>
    <t>COMITATO AMICIZIA</t>
  </si>
  <si>
    <t>RECUPERI SNC</t>
  </si>
  <si>
    <t>Accumulatori</t>
  </si>
  <si>
    <t>Percentuale raccolta differenziata con compostaggio (NO INERTI)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</si>
</sst>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\ _€_-;\-* #,##0.0\ _€_-;_-* &quot;-&quot;??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5" fillId="0" borderId="2" xfId="0" applyFont="1" applyBorder="1"/>
    <xf numFmtId="166" fontId="0" fillId="0" borderId="2" xfId="1" applyNumberFormat="1" applyFont="1" applyFill="1" applyBorder="1"/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/>
    <xf numFmtId="166" fontId="6" fillId="0" borderId="2" xfId="1" applyNumberFormat="1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/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/>
    <xf numFmtId="0" fontId="5" fillId="3" borderId="4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11" borderId="6" xfId="0" applyFill="1" applyBorder="1"/>
    <xf numFmtId="0" fontId="0" fillId="11" borderId="0" xfId="0" applyFill="1" applyAlignment="1">
      <alignment horizontal="center"/>
    </xf>
    <xf numFmtId="0" fontId="0" fillId="11" borderId="0" xfId="0" applyFill="1"/>
    <xf numFmtId="0" fontId="5" fillId="6" borderId="5" xfId="0" applyFont="1" applyFill="1" applyBorder="1" applyAlignment="1">
      <alignment horizontal="left"/>
    </xf>
    <xf numFmtId="164" fontId="0" fillId="0" borderId="2" xfId="0" applyNumberFormat="1" applyBorder="1"/>
    <xf numFmtId="166" fontId="0" fillId="0" borderId="2" xfId="0" applyNumberFormat="1" applyBorder="1"/>
    <xf numFmtId="167" fontId="7" fillId="0" borderId="2" xfId="2" applyNumberFormat="1" applyFont="1" applyBorder="1" applyAlignment="1">
      <alignment horizontal="center"/>
    </xf>
    <xf numFmtId="0" fontId="0" fillId="11" borderId="9" xfId="0" applyFill="1" applyBorder="1"/>
    <xf numFmtId="164" fontId="0" fillId="0" borderId="2" xfId="0" applyNumberFormat="1" applyBorder="1" applyAlignment="1">
      <alignment wrapText="1"/>
    </xf>
    <xf numFmtId="0" fontId="0" fillId="0" borderId="2" xfId="0" applyBorder="1"/>
    <xf numFmtId="166" fontId="7" fillId="0" borderId="4" xfId="1" applyNumberFormat="1" applyFont="1" applyBorder="1" applyAlignment="1">
      <alignment horizontal="center"/>
    </xf>
    <xf numFmtId="166" fontId="0" fillId="0" borderId="2" xfId="1" applyNumberFormat="1" applyFont="1" applyBorder="1"/>
    <xf numFmtId="0" fontId="0" fillId="11" borderId="0" xfId="0" applyFill="1" applyAlignment="1">
      <alignment horizontal="left"/>
    </xf>
    <xf numFmtId="164" fontId="0" fillId="11" borderId="0" xfId="0" applyNumberFormat="1" applyFill="1"/>
    <xf numFmtId="165" fontId="0" fillId="0" borderId="0" xfId="0" applyNumberFormat="1"/>
    <xf numFmtId="0" fontId="5" fillId="3" borderId="5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9" fillId="5" borderId="3" xfId="0" applyFont="1" applyFill="1" applyBorder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13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5" fillId="12" borderId="3" xfId="0" applyFont="1" applyFill="1" applyBorder="1" applyAlignment="1">
      <alignment horizontal="left"/>
    </xf>
    <xf numFmtId="0" fontId="5" fillId="12" borderId="4" xfId="0" applyFont="1" applyFill="1" applyBorder="1" applyAlignment="1">
      <alignment horizontal="left"/>
    </xf>
    <xf numFmtId="0" fontId="5" fillId="10" borderId="3" xfId="0" applyFont="1" applyFill="1" applyBorder="1" applyAlignment="1">
      <alignment horizontal="left"/>
    </xf>
    <xf numFmtId="0" fontId="5" fillId="10" borderId="4" xfId="0" applyFont="1" applyFill="1" applyBorder="1" applyAlignment="1">
      <alignment horizontal="left"/>
    </xf>
    <xf numFmtId="0" fontId="5" fillId="10" borderId="3" xfId="0" applyFont="1" applyFill="1" applyBorder="1"/>
    <xf numFmtId="0" fontId="5" fillId="10" borderId="4" xfId="0" applyFont="1" applyFill="1" applyBorder="1"/>
    <xf numFmtId="0" fontId="5" fillId="8" borderId="3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0" fontId="5" fillId="8" borderId="3" xfId="0" applyFont="1" applyFill="1" applyBorder="1"/>
    <xf numFmtId="0" fontId="5" fillId="8" borderId="4" xfId="0" applyFont="1" applyFill="1" applyBorder="1"/>
    <xf numFmtId="0" fontId="5" fillId="8" borderId="5" xfId="0" applyFont="1" applyFill="1" applyBorder="1" applyAlignment="1">
      <alignment horizontal="left"/>
    </xf>
    <xf numFmtId="0" fontId="5" fillId="8" borderId="5" xfId="0" applyFont="1" applyFill="1" applyBorder="1"/>
    <xf numFmtId="0" fontId="5" fillId="6" borderId="3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9" borderId="3" xfId="0" applyFont="1" applyFill="1" applyBorder="1" applyAlignment="1">
      <alignment horizontal="left"/>
    </xf>
    <xf numFmtId="0" fontId="5" fillId="9" borderId="5" xfId="0" applyFont="1" applyFill="1" applyBorder="1" applyAlignment="1">
      <alignment horizontal="left"/>
    </xf>
    <xf numFmtId="0" fontId="5" fillId="9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4" fillId="7" borderId="5" xfId="0" applyFont="1" applyFill="1" applyBorder="1" applyAlignment="1">
      <alignment horizontal="left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4015840959669335E-2"/>
          <c:y val="0.3251728809941577"/>
          <c:w val="0.91705943042120996"/>
          <c:h val="0.58180149873873688"/>
        </c:manualLayout>
      </c:layout>
      <c:lineChart>
        <c:grouping val="standard"/>
        <c:varyColors val="0"/>
        <c:ser>
          <c:idx val="0"/>
          <c:order val="0"/>
          <c:tx>
            <c:v>Percentuale RD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429427966549424E-2"/>
                  <c:y val="-9.7222222222222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3B-4112-B59C-859ADEF57F6E}"/>
                </c:ext>
              </c:extLst>
            </c:dLbl>
            <c:dLbl>
              <c:idx val="1"/>
              <c:layout>
                <c:manualLayout>
                  <c:x val="-3.2858855933098848E-2"/>
                  <c:y val="-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3B-4112-B59C-859ADEF57F6E}"/>
                </c:ext>
              </c:extLst>
            </c:dLbl>
            <c:dLbl>
              <c:idx val="2"/>
              <c:layout>
                <c:manualLayout>
                  <c:x val="-2.0356234096692485E-3"/>
                  <c:y val="-6.4814814814814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3B-4112-B59C-859ADEF57F6E}"/>
                </c:ext>
              </c:extLst>
            </c:dLbl>
            <c:dLbl>
              <c:idx val="3"/>
              <c:layout>
                <c:manualLayout>
                  <c:x val="0"/>
                  <c:y val="-6.0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3B-4112-B59C-859ADEF57F6E}"/>
                </c:ext>
              </c:extLst>
            </c:dLbl>
            <c:dLbl>
              <c:idx val="4"/>
              <c:layout>
                <c:manualLayout>
                  <c:x val="-7.4638662789002703E-17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3B-4112-B59C-859ADEF57F6E}"/>
                </c:ext>
              </c:extLst>
            </c:dLbl>
            <c:dLbl>
              <c:idx val="5"/>
              <c:layout>
                <c:manualLayout>
                  <c:x val="0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3B-4112-B59C-859ADEF57F6E}"/>
                </c:ext>
              </c:extLst>
            </c:dLbl>
            <c:dLbl>
              <c:idx val="6"/>
              <c:layout>
                <c:manualLayout>
                  <c:x val="0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3B-4112-B59C-859ADEF57F6E}"/>
                </c:ext>
              </c:extLst>
            </c:dLbl>
            <c:dLbl>
              <c:idx val="7"/>
              <c:layout>
                <c:manualLayout>
                  <c:x val="0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3B-4112-B59C-859ADEF57F6E}"/>
                </c:ext>
              </c:extLst>
            </c:dLbl>
            <c:dLbl>
              <c:idx val="8"/>
              <c:layout>
                <c:manualLayout>
                  <c:x val="-6.1068702290076335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3B-4112-B59C-859ADEF57F6E}"/>
                </c:ext>
              </c:extLst>
            </c:dLbl>
            <c:dLbl>
              <c:idx val="9"/>
              <c:layout>
                <c:manualLayout>
                  <c:x val="-2.0356234096692112E-3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3B-4112-B59C-859ADEF57F6E}"/>
                </c:ext>
              </c:extLst>
            </c:dLbl>
            <c:dLbl>
              <c:idx val="10"/>
              <c:layout>
                <c:manualLayout>
                  <c:x val="0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3B-4112-B59C-859ADEF57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'[3]Flussi Destino'!$E$3:$P$3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 </c:v>
                </c:pt>
                <c:pt idx="5">
                  <c:v>Giugno 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'[3]Flussi Destino'!$E$93:$P$93</c:f>
              <c:numCache>
                <c:formatCode>General</c:formatCode>
                <c:ptCount val="12"/>
                <c:pt idx="0">
                  <c:v>0.83221051991923478</c:v>
                </c:pt>
                <c:pt idx="1">
                  <c:v>0.81706851239962619</c:v>
                </c:pt>
                <c:pt idx="2">
                  <c:v>0.80618849852209373</c:v>
                </c:pt>
                <c:pt idx="3">
                  <c:v>0.8182614023459005</c:v>
                </c:pt>
                <c:pt idx="4">
                  <c:v>0.81837211715757718</c:v>
                </c:pt>
                <c:pt idx="5">
                  <c:v>0.81569767279584826</c:v>
                </c:pt>
                <c:pt idx="6">
                  <c:v>0.82346107010611591</c:v>
                </c:pt>
                <c:pt idx="7">
                  <c:v>0.82416662088752113</c:v>
                </c:pt>
                <c:pt idx="8">
                  <c:v>0.8203850744636273</c:v>
                </c:pt>
                <c:pt idx="9">
                  <c:v>0.81929959479575643</c:v>
                </c:pt>
                <c:pt idx="10">
                  <c:v>0.81388055263517822</c:v>
                </c:pt>
                <c:pt idx="11">
                  <c:v>0.78689926754903095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63B-4112-B59C-859ADEF5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153768"/>
        <c:axId val="5811544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Percentuale con Kg compostaggio (DGR2218/16)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'[3]Flussi Destino'!$E$3:$P$3</c15:sqref>
                        </c15:formulaRef>
                      </c:ext>
                    </c:extLst>
                    <c:strCache>
                      <c:ptCount val="12"/>
                      <c:pt idx="0">
                        <c:v>Gennaio</c:v>
                      </c:pt>
                      <c:pt idx="1">
                        <c:v>Febbraio</c:v>
                      </c:pt>
                      <c:pt idx="2">
                        <c:v>Marzo</c:v>
                      </c:pt>
                      <c:pt idx="3">
                        <c:v>Aprile</c:v>
                      </c:pt>
                      <c:pt idx="4">
                        <c:v>Maggio </c:v>
                      </c:pt>
                      <c:pt idx="5">
                        <c:v>Giugno </c:v>
                      </c:pt>
                      <c:pt idx="6">
                        <c:v>Luglio</c:v>
                      </c:pt>
                      <c:pt idx="7">
                        <c:v>Agosto</c:v>
                      </c:pt>
                      <c:pt idx="8">
                        <c:v>Settembre</c:v>
                      </c:pt>
                      <c:pt idx="9">
                        <c:v>Ottobre</c:v>
                      </c:pt>
                      <c:pt idx="10">
                        <c:v>Novembre</c:v>
                      </c:pt>
                      <c:pt idx="11">
                        <c:v>Dicembre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'[3]Flussi Destino'!$E$102:$P$102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0.84197341163065564</c:v>
                      </c:pt>
                      <c:pt idx="1">
                        <c:v>0.82866261870031055</c:v>
                      </c:pt>
                      <c:pt idx="2">
                        <c:v>0.82044310609784166</c:v>
                      </c:pt>
                      <c:pt idx="3">
                        <c:v>0.83023738758443166</c:v>
                      </c:pt>
                      <c:pt idx="4">
                        <c:v>0.83204678450075653</c:v>
                      </c:pt>
                      <c:pt idx="5">
                        <c:v>0.82804378493317787</c:v>
                      </c:pt>
                      <c:pt idx="6">
                        <c:v>0.83420181554083184</c:v>
                      </c:pt>
                      <c:pt idx="7">
                        <c:v>0.83222957766304884</c:v>
                      </c:pt>
                      <c:pt idx="8">
                        <c:v>0.8297720419922886</c:v>
                      </c:pt>
                      <c:pt idx="9">
                        <c:v>0.82816224450925335</c:v>
                      </c:pt>
                      <c:pt idx="10">
                        <c:v>0.82207058322429627</c:v>
                      </c:pt>
                      <c:pt idx="11">
                        <c:v>0.79406165436127196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263B-4112-B59C-859ADEF57F6E}"/>
                  </c:ext>
                </c:extLst>
              </c15:ser>
            </c15:filteredLineSeries>
          </c:ext>
        </c:extLst>
      </c:lineChart>
      <c:catAx>
        <c:axId val="58115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154424"/>
        <c:crosses val="autoZero"/>
        <c:auto val="1"/>
        <c:lblAlgn val="ctr"/>
        <c:lblOffset val="100"/>
        <c:noMultiLvlLbl val="0"/>
      </c:catAx>
      <c:valAx>
        <c:axId val="581154424"/>
        <c:scaling>
          <c:orientation val="minMax"/>
          <c:max val="0.85000000000000009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15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102</xdr:row>
      <xdr:rowOff>4761</xdr:rowOff>
    </xdr:from>
    <xdr:to>
      <xdr:col>3</xdr:col>
      <xdr:colOff>2324100</xdr:colOff>
      <xdr:row>118</xdr:row>
      <xdr:rowOff>123824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2062223-84B1-4116-ACC9-87741EC4C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sabetta.serra/Documents/CDG/Controllo%20di%20gestione/File%20scambio/Flussi%20rifiuti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AFILESERVER\Alea\amm\gestione\2022\Report%20impianti\Riepilogo%20impianti%20CER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sabetta.serra/Documents/CDG/Controllo%20di%20gestione/File%20scambio/Flussi%20rifiut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ssi Destino"/>
      <sheetName val="Secco procapite"/>
      <sheetName val="Andamento %RD"/>
      <sheetName val="Composizione"/>
    </sheetNames>
    <sheetDataSet>
      <sheetData sheetId="0">
        <row r="3">
          <cell r="E3" t="str">
            <v>Gennaio</v>
          </cell>
          <cell r="F3" t="str">
            <v>Febbraio</v>
          </cell>
          <cell r="G3" t="str">
            <v>Marzo</v>
          </cell>
          <cell r="H3" t="str">
            <v>Aprile</v>
          </cell>
          <cell r="I3" t="str">
            <v xml:space="preserve">Maggio </v>
          </cell>
          <cell r="J3" t="str">
            <v xml:space="preserve">Giugno </v>
          </cell>
          <cell r="K3" t="str">
            <v>Luglio</v>
          </cell>
          <cell r="L3" t="str">
            <v>Agosto</v>
          </cell>
          <cell r="M3" t="str">
            <v>Settembre</v>
          </cell>
          <cell r="N3" t="str">
            <v>Ottobre</v>
          </cell>
          <cell r="O3" t="str">
            <v>Novembre</v>
          </cell>
          <cell r="P3" t="str">
            <v>Dicembre</v>
          </cell>
        </row>
        <row r="84">
          <cell r="E84">
            <v>0.84007834336870379</v>
          </cell>
          <cell r="F84">
            <v>0.82706807401244653</v>
          </cell>
          <cell r="G84">
            <v>0.82575912062744705</v>
          </cell>
          <cell r="H84">
            <v>0.83255613524785699</v>
          </cell>
          <cell r="I84">
            <v>0.83365624205100541</v>
          </cell>
          <cell r="J84">
            <v>0.82174208920600622</v>
          </cell>
          <cell r="K84">
            <v>0.83005339449933535</v>
          </cell>
          <cell r="L84">
            <v>0.83777578676223541</v>
          </cell>
          <cell r="M84">
            <v>0.81397751823903308</v>
          </cell>
          <cell r="N84">
            <v>0.82583213136282341</v>
          </cell>
          <cell r="O84">
            <v>0.81766737914097798</v>
          </cell>
          <cell r="P84">
            <v>0.7865937214128963</v>
          </cell>
        </row>
        <row r="92">
          <cell r="E92">
            <v>0.84310680593507503</v>
          </cell>
          <cell r="F92">
            <v>0.83042140869251235</v>
          </cell>
          <cell r="G92">
            <v>0.82850314284105753</v>
          </cell>
          <cell r="H92">
            <v>0.83535691938315848</v>
          </cell>
          <cell r="I92">
            <v>0.83642804275527416</v>
          </cell>
          <cell r="J92">
            <v>0.82467715217661053</v>
          </cell>
          <cell r="K92">
            <v>0.83304131198658837</v>
          </cell>
          <cell r="L92">
            <v>0.84094461439740853</v>
          </cell>
          <cell r="M92">
            <v>0.81723514708709866</v>
          </cell>
          <cell r="N92">
            <v>0.82882470507040895</v>
          </cell>
          <cell r="O92">
            <v>0.82070446529260743</v>
          </cell>
          <cell r="P92">
            <v>0.79003099962764234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pesi"/>
    </sheetNames>
    <sheetDataSet>
      <sheetData sheetId="0">
        <row r="12">
          <cell r="N12">
            <v>0</v>
          </cell>
        </row>
        <row r="33">
          <cell r="C33">
            <v>911190</v>
          </cell>
          <cell r="D33">
            <v>974560</v>
          </cell>
          <cell r="E33">
            <v>1212120</v>
          </cell>
          <cell r="F33">
            <v>523360</v>
          </cell>
          <cell r="G33">
            <v>1167360</v>
          </cell>
          <cell r="H33">
            <v>1122530</v>
          </cell>
          <cell r="I33">
            <v>966110</v>
          </cell>
          <cell r="J33">
            <v>1017840</v>
          </cell>
          <cell r="K33">
            <v>1120030</v>
          </cell>
          <cell r="L33">
            <v>1125040</v>
          </cell>
          <cell r="M33">
            <v>1000000</v>
          </cell>
          <cell r="N33">
            <v>904050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564050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173010</v>
          </cell>
          <cell r="N36">
            <v>495410</v>
          </cell>
        </row>
        <row r="60">
          <cell r="C60">
            <v>5180</v>
          </cell>
          <cell r="D60">
            <v>4000</v>
          </cell>
          <cell r="E60">
            <v>0</v>
          </cell>
          <cell r="F60">
            <v>2900</v>
          </cell>
          <cell r="G60">
            <v>5480</v>
          </cell>
          <cell r="H60">
            <v>5520</v>
          </cell>
          <cell r="I60">
            <v>2840</v>
          </cell>
          <cell r="J60">
            <v>3720</v>
          </cell>
          <cell r="K60">
            <v>3700</v>
          </cell>
          <cell r="L60">
            <v>4700</v>
          </cell>
          <cell r="M60">
            <v>5000</v>
          </cell>
          <cell r="N60">
            <v>5080</v>
          </cell>
        </row>
        <row r="61">
          <cell r="C61">
            <v>960</v>
          </cell>
          <cell r="D61">
            <v>1540</v>
          </cell>
          <cell r="E61">
            <v>0</v>
          </cell>
          <cell r="F61">
            <v>1460</v>
          </cell>
          <cell r="G61">
            <v>260</v>
          </cell>
          <cell r="H61">
            <v>300</v>
          </cell>
          <cell r="I61">
            <v>920</v>
          </cell>
          <cell r="J61">
            <v>760</v>
          </cell>
          <cell r="K61">
            <v>15</v>
          </cell>
          <cell r="L61">
            <v>650</v>
          </cell>
          <cell r="M61">
            <v>680</v>
          </cell>
          <cell r="N61">
            <v>1340</v>
          </cell>
        </row>
        <row r="111"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N111"/>
        </row>
        <row r="113"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5"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>
            <v>4020</v>
          </cell>
          <cell r="N115"/>
        </row>
        <row r="116">
          <cell r="C116">
            <v>240</v>
          </cell>
          <cell r="D116"/>
          <cell r="E116">
            <v>120</v>
          </cell>
          <cell r="F116"/>
          <cell r="G116"/>
          <cell r="H116">
            <v>260</v>
          </cell>
          <cell r="I116">
            <v>40</v>
          </cell>
          <cell r="J116">
            <v>440</v>
          </cell>
          <cell r="K116"/>
          <cell r="L116">
            <v>1720</v>
          </cell>
          <cell r="M116">
            <v>3260</v>
          </cell>
          <cell r="N116">
            <v>1140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ssi Destino"/>
      <sheetName val="Secco procapite"/>
      <sheetName val="Andamento %RD"/>
      <sheetName val="Composizione"/>
    </sheetNames>
    <sheetDataSet>
      <sheetData sheetId="0">
        <row r="3">
          <cell r="E3" t="str">
            <v>Gennaio</v>
          </cell>
          <cell r="F3" t="str">
            <v>Febbraio</v>
          </cell>
          <cell r="G3" t="str">
            <v>Marzo</v>
          </cell>
          <cell r="H3" t="str">
            <v>Aprile</v>
          </cell>
          <cell r="I3" t="str">
            <v xml:space="preserve">Maggio </v>
          </cell>
          <cell r="J3" t="str">
            <v xml:space="preserve">Giugno </v>
          </cell>
          <cell r="K3" t="str">
            <v>Luglio</v>
          </cell>
          <cell r="L3" t="str">
            <v>Agosto</v>
          </cell>
          <cell r="M3" t="str">
            <v>Settembre</v>
          </cell>
          <cell r="N3" t="str">
            <v>Ottobre</v>
          </cell>
          <cell r="O3" t="str">
            <v>Novembre</v>
          </cell>
          <cell r="P3" t="str">
            <v>Dicembre</v>
          </cell>
        </row>
        <row r="93">
          <cell r="E93">
            <v>0.83221051991923478</v>
          </cell>
          <cell r="F93">
            <v>0.81706851239962619</v>
          </cell>
          <cell r="G93">
            <v>0.80618849852209373</v>
          </cell>
          <cell r="H93">
            <v>0.8182614023459005</v>
          </cell>
          <cell r="I93">
            <v>0.81837211715757718</v>
          </cell>
          <cell r="J93">
            <v>0.81569767279584826</v>
          </cell>
          <cell r="K93">
            <v>0.82346107010611591</v>
          </cell>
          <cell r="L93">
            <v>0.82416662088752113</v>
          </cell>
          <cell r="M93">
            <v>0.8203850744636273</v>
          </cell>
          <cell r="N93">
            <v>0.81929959479575643</v>
          </cell>
          <cell r="O93">
            <v>0.81388055263517822</v>
          </cell>
          <cell r="P93">
            <v>0.78689926754903095</v>
          </cell>
        </row>
        <row r="102">
          <cell r="E102">
            <v>0.84197341163065564</v>
          </cell>
          <cell r="F102">
            <v>0.82866261870031055</v>
          </cell>
          <cell r="G102">
            <v>0.82044310609784166</v>
          </cell>
          <cell r="H102">
            <v>0.83023738758443166</v>
          </cell>
          <cell r="I102">
            <v>0.83204678450075653</v>
          </cell>
          <cell r="J102">
            <v>0.82804378493317787</v>
          </cell>
          <cell r="K102">
            <v>0.83420181554083184</v>
          </cell>
          <cell r="L102">
            <v>0.83222957766304884</v>
          </cell>
          <cell r="M102">
            <v>0.8297720419922886</v>
          </cell>
          <cell r="N102">
            <v>0.82816224450925335</v>
          </cell>
          <cell r="O102">
            <v>0.82207058322429627</v>
          </cell>
          <cell r="P102">
            <v>0.79406165436127196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A546-37E3-4D6D-9221-6A1E546A6271}">
  <dimension ref="A1:P112"/>
  <sheetViews>
    <sheetView tabSelected="1" topLeftCell="A33" workbookViewId="0">
      <selection activeCell="M60" sqref="M60"/>
    </sheetView>
  </sheetViews>
  <sheetFormatPr defaultRowHeight="15" x14ac:dyDescent="0.25"/>
  <cols>
    <col min="1" max="1" width="43.28515625" bestFit="1" customWidth="1"/>
    <col min="2" max="2" width="21" style="2" bestFit="1" customWidth="1"/>
    <col min="3" max="3" width="37.42578125" style="2" bestFit="1" customWidth="1"/>
    <col min="4" max="4" width="40.140625" style="2" bestFit="1" customWidth="1"/>
    <col min="5" max="5" width="15.7109375" style="3" bestFit="1" customWidth="1"/>
    <col min="6" max="6" width="14.7109375" bestFit="1" customWidth="1"/>
    <col min="7" max="7" width="15.42578125" bestFit="1" customWidth="1"/>
    <col min="8" max="8" width="15.28515625" bestFit="1" customWidth="1"/>
    <col min="9" max="9" width="14.85546875" customWidth="1"/>
    <col min="10" max="10" width="18.5703125" bestFit="1" customWidth="1"/>
    <col min="11" max="12" width="18.5703125" customWidth="1"/>
    <col min="13" max="13" width="25.140625" bestFit="1" customWidth="1"/>
    <col min="14" max="14" width="25.140625" customWidth="1"/>
    <col min="15" max="15" width="25.140625" bestFit="1" customWidth="1"/>
    <col min="16" max="16" width="25.140625" customWidth="1"/>
    <col min="17" max="17" width="13.140625" bestFit="1" customWidth="1"/>
  </cols>
  <sheetData>
    <row r="1" spans="1:16" ht="26.25" x14ac:dyDescent="0.4">
      <c r="A1" s="72" t="s">
        <v>0</v>
      </c>
      <c r="B1" s="73"/>
      <c r="C1" s="73"/>
      <c r="D1" s="73"/>
      <c r="E1" s="73"/>
      <c r="F1" s="73"/>
      <c r="G1" s="73"/>
      <c r="H1" s="73"/>
      <c r="I1" s="1"/>
    </row>
    <row r="3" spans="1:16" x14ac:dyDescent="0.25">
      <c r="A3" s="4" t="s">
        <v>1</v>
      </c>
      <c r="B3" s="5" t="s">
        <v>2</v>
      </c>
      <c r="C3" s="5" t="s">
        <v>3</v>
      </c>
      <c r="D3" s="4" t="s">
        <v>4</v>
      </c>
      <c r="E3" s="6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</row>
    <row r="4" spans="1:16" x14ac:dyDescent="0.25">
      <c r="A4" s="52" t="s">
        <v>17</v>
      </c>
      <c r="B4" s="7">
        <v>150101</v>
      </c>
      <c r="C4" s="8" t="s">
        <v>18</v>
      </c>
      <c r="D4" s="9" t="s">
        <v>19</v>
      </c>
      <c r="E4" s="10">
        <v>35920</v>
      </c>
      <c r="F4" s="10">
        <v>34040</v>
      </c>
      <c r="G4" s="10">
        <v>43020</v>
      </c>
      <c r="H4" s="10">
        <v>40040</v>
      </c>
      <c r="I4" s="10">
        <v>46840</v>
      </c>
      <c r="J4" s="10">
        <v>39960</v>
      </c>
      <c r="K4" s="10">
        <v>37160</v>
      </c>
      <c r="L4" s="10">
        <v>38360</v>
      </c>
      <c r="M4" s="10">
        <v>45920</v>
      </c>
      <c r="N4" s="10">
        <v>37960</v>
      </c>
      <c r="O4" s="10">
        <v>49640</v>
      </c>
      <c r="P4" s="10">
        <v>44860</v>
      </c>
    </row>
    <row r="5" spans="1:16" x14ac:dyDescent="0.25">
      <c r="A5" s="52"/>
      <c r="B5" s="74">
        <v>150102</v>
      </c>
      <c r="C5" s="74" t="s">
        <v>20</v>
      </c>
      <c r="D5" s="9" t="s">
        <v>19</v>
      </c>
      <c r="E5" s="10">
        <v>128330</v>
      </c>
      <c r="F5" s="10">
        <v>129940</v>
      </c>
      <c r="G5" s="10">
        <v>152680</v>
      </c>
      <c r="H5" s="10">
        <v>140400</v>
      </c>
      <c r="I5" s="10">
        <v>142960</v>
      </c>
      <c r="J5" s="10">
        <v>140060</v>
      </c>
      <c r="K5" s="10">
        <v>119600</v>
      </c>
      <c r="L5" s="10">
        <v>118080</v>
      </c>
      <c r="M5" s="10">
        <v>159620</v>
      </c>
      <c r="N5" s="10">
        <v>147560</v>
      </c>
      <c r="O5" s="10">
        <v>149700</v>
      </c>
      <c r="P5" s="10">
        <v>155800</v>
      </c>
    </row>
    <row r="6" spans="1:16" x14ac:dyDescent="0.25">
      <c r="A6" s="52"/>
      <c r="B6" s="75"/>
      <c r="C6" s="75"/>
      <c r="D6" s="9" t="s">
        <v>21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</row>
    <row r="7" spans="1:16" x14ac:dyDescent="0.25">
      <c r="A7" s="52"/>
      <c r="B7" s="11">
        <v>150103</v>
      </c>
      <c r="C7" s="12" t="s">
        <v>22</v>
      </c>
      <c r="D7" s="9" t="s">
        <v>23</v>
      </c>
      <c r="E7" s="10">
        <v>54260</v>
      </c>
      <c r="F7" s="10">
        <v>62940</v>
      </c>
      <c r="G7" s="10">
        <v>71120</v>
      </c>
      <c r="H7" s="10">
        <v>72490</v>
      </c>
      <c r="I7" s="10">
        <v>83200</v>
      </c>
      <c r="J7" s="10">
        <v>46260</v>
      </c>
      <c r="K7" s="10">
        <v>65440</v>
      </c>
      <c r="L7" s="10">
        <v>22760</v>
      </c>
      <c r="M7" s="10">
        <v>61560</v>
      </c>
      <c r="N7" s="10">
        <v>61100</v>
      </c>
      <c r="O7" s="10">
        <v>71420</v>
      </c>
      <c r="P7" s="10">
        <v>40020</v>
      </c>
    </row>
    <row r="8" spans="1:16" x14ac:dyDescent="0.25">
      <c r="A8" s="52"/>
      <c r="B8" s="76">
        <v>150107</v>
      </c>
      <c r="C8" s="76" t="s">
        <v>117</v>
      </c>
      <c r="D8" s="9" t="s">
        <v>24</v>
      </c>
      <c r="E8" s="13">
        <v>580830</v>
      </c>
      <c r="F8" s="13">
        <v>493550</v>
      </c>
      <c r="G8" s="13">
        <v>674820</v>
      </c>
      <c r="H8" s="13">
        <v>586950</v>
      </c>
      <c r="I8" s="13">
        <v>614860</v>
      </c>
      <c r="J8" s="13">
        <v>669890</v>
      </c>
      <c r="K8" s="13">
        <v>596420</v>
      </c>
      <c r="L8" s="13">
        <v>620080</v>
      </c>
      <c r="M8" s="13">
        <v>600310</v>
      </c>
      <c r="N8" s="13">
        <v>573530</v>
      </c>
      <c r="O8" s="13">
        <v>568350</v>
      </c>
      <c r="P8" s="13">
        <v>546580</v>
      </c>
    </row>
    <row r="9" spans="1:16" x14ac:dyDescent="0.25">
      <c r="A9" s="52"/>
      <c r="B9" s="77"/>
      <c r="C9" s="77"/>
      <c r="D9" s="9" t="s">
        <v>19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</row>
    <row r="10" spans="1:16" x14ac:dyDescent="0.25">
      <c r="A10" s="52"/>
      <c r="B10" s="14">
        <v>150110</v>
      </c>
      <c r="C10" s="15" t="s">
        <v>25</v>
      </c>
      <c r="D10" s="9" t="s">
        <v>26</v>
      </c>
      <c r="E10" s="10">
        <v>200</v>
      </c>
      <c r="F10" s="10">
        <v>120</v>
      </c>
      <c r="G10" s="10">
        <v>200</v>
      </c>
      <c r="H10" s="10">
        <v>160</v>
      </c>
      <c r="I10" s="10">
        <v>180</v>
      </c>
      <c r="J10" s="10">
        <v>178</v>
      </c>
      <c r="K10" s="10">
        <v>160</v>
      </c>
      <c r="L10" s="10">
        <v>240</v>
      </c>
      <c r="M10" s="10">
        <v>240</v>
      </c>
      <c r="N10" s="10">
        <v>200</v>
      </c>
      <c r="O10" s="10">
        <v>220</v>
      </c>
      <c r="P10" s="10">
        <v>46</v>
      </c>
    </row>
    <row r="11" spans="1:16" x14ac:dyDescent="0.25">
      <c r="A11" s="52"/>
      <c r="B11" s="16">
        <v>160103</v>
      </c>
      <c r="C11" s="17" t="s">
        <v>27</v>
      </c>
      <c r="D11" s="9" t="s">
        <v>28</v>
      </c>
      <c r="E11" s="10">
        <v>2250</v>
      </c>
      <c r="F11" s="10">
        <v>4000</v>
      </c>
      <c r="G11" s="10">
        <v>6650</v>
      </c>
      <c r="H11" s="10">
        <v>2980</v>
      </c>
      <c r="I11" s="10">
        <v>4200</v>
      </c>
      <c r="J11" s="10">
        <v>3690</v>
      </c>
      <c r="K11" s="10">
        <v>4010</v>
      </c>
      <c r="L11" s="10">
        <v>1810</v>
      </c>
      <c r="M11" s="10">
        <v>7200</v>
      </c>
      <c r="N11" s="10">
        <v>3540</v>
      </c>
      <c r="O11" s="10">
        <v>7060</v>
      </c>
      <c r="P11" s="10">
        <v>2730</v>
      </c>
    </row>
    <row r="12" spans="1:16" x14ac:dyDescent="0.25">
      <c r="A12" s="52"/>
      <c r="B12" s="14">
        <v>160107</v>
      </c>
      <c r="C12" s="15" t="s">
        <v>29</v>
      </c>
      <c r="D12" s="9" t="s">
        <v>26</v>
      </c>
      <c r="E12" s="10">
        <v>40</v>
      </c>
      <c r="F12" s="10">
        <v>40</v>
      </c>
      <c r="G12" s="10">
        <v>40</v>
      </c>
      <c r="H12" s="10">
        <v>0</v>
      </c>
      <c r="I12" s="10">
        <v>120</v>
      </c>
      <c r="J12" s="10">
        <v>62</v>
      </c>
      <c r="K12" s="10">
        <v>0</v>
      </c>
      <c r="L12" s="10">
        <v>80</v>
      </c>
      <c r="M12" s="10">
        <v>20</v>
      </c>
      <c r="N12" s="10">
        <v>120</v>
      </c>
      <c r="O12" s="10">
        <v>58</v>
      </c>
      <c r="P12" s="10">
        <v>40</v>
      </c>
    </row>
    <row r="13" spans="1:16" x14ac:dyDescent="0.25">
      <c r="A13" s="52"/>
      <c r="B13" s="65">
        <v>160504</v>
      </c>
      <c r="C13" s="65" t="s">
        <v>30</v>
      </c>
      <c r="D13" s="9" t="s">
        <v>26</v>
      </c>
      <c r="E13" s="10">
        <v>0</v>
      </c>
      <c r="F13" s="10">
        <v>350</v>
      </c>
      <c r="G13" s="10">
        <v>460</v>
      </c>
      <c r="H13" s="10">
        <v>480</v>
      </c>
      <c r="I13" s="10">
        <v>420</v>
      </c>
      <c r="J13" s="10">
        <v>520</v>
      </c>
      <c r="K13" s="10">
        <v>420</v>
      </c>
      <c r="L13" s="10">
        <v>800</v>
      </c>
      <c r="M13" s="10">
        <v>480</v>
      </c>
      <c r="N13" s="10">
        <v>560</v>
      </c>
      <c r="O13" s="10">
        <v>580</v>
      </c>
      <c r="P13" s="10">
        <v>240</v>
      </c>
    </row>
    <row r="14" spans="1:16" x14ac:dyDescent="0.25">
      <c r="A14" s="52"/>
      <c r="B14" s="78"/>
      <c r="C14" s="78"/>
      <c r="D14" s="9" t="s">
        <v>31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</row>
    <row r="15" spans="1:16" x14ac:dyDescent="0.25">
      <c r="A15" s="52"/>
      <c r="B15" s="66"/>
      <c r="C15" s="66"/>
      <c r="D15" s="9" t="s">
        <v>32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</row>
    <row r="16" spans="1:16" x14ac:dyDescent="0.25">
      <c r="A16" s="52"/>
      <c r="B16" s="35">
        <v>170101</v>
      </c>
      <c r="C16" s="35" t="s">
        <v>118</v>
      </c>
      <c r="D16" s="9" t="s">
        <v>34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14500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</row>
    <row r="17" spans="1:16" x14ac:dyDescent="0.25">
      <c r="A17" s="52"/>
      <c r="B17" s="74">
        <v>170107</v>
      </c>
      <c r="C17" s="74" t="s">
        <v>33</v>
      </c>
      <c r="D17" s="9" t="s">
        <v>119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91540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</row>
    <row r="18" spans="1:16" x14ac:dyDescent="0.25">
      <c r="A18" s="52"/>
      <c r="B18" s="81"/>
      <c r="C18" s="81"/>
      <c r="D18" s="9" t="s">
        <v>120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56740</v>
      </c>
      <c r="L18" s="10">
        <v>111920</v>
      </c>
      <c r="M18" s="10">
        <v>229160</v>
      </c>
      <c r="N18" s="10">
        <v>206410</v>
      </c>
      <c r="O18" s="10">
        <v>175400</v>
      </c>
      <c r="P18" s="10">
        <v>86980</v>
      </c>
    </row>
    <row r="19" spans="1:16" x14ac:dyDescent="0.25">
      <c r="A19" s="52"/>
      <c r="B19" s="81"/>
      <c r="C19" s="81"/>
      <c r="D19" s="9" t="s">
        <v>121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20120</v>
      </c>
      <c r="M19" s="10">
        <v>0</v>
      </c>
      <c r="N19" s="10">
        <v>0</v>
      </c>
      <c r="O19" s="10">
        <v>0</v>
      </c>
      <c r="P19" s="10">
        <v>14020</v>
      </c>
    </row>
    <row r="20" spans="1:16" x14ac:dyDescent="0.25">
      <c r="A20" s="52"/>
      <c r="B20" s="81"/>
      <c r="C20" s="81"/>
      <c r="D20" s="9" t="s">
        <v>122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31460</v>
      </c>
      <c r="M20" s="10">
        <v>0</v>
      </c>
      <c r="N20" s="10">
        <v>0</v>
      </c>
      <c r="O20" s="10">
        <v>0</v>
      </c>
      <c r="P20" s="10">
        <v>12700</v>
      </c>
    </row>
    <row r="21" spans="1:16" x14ac:dyDescent="0.25">
      <c r="A21" s="52"/>
      <c r="B21" s="75"/>
      <c r="C21" s="75"/>
      <c r="D21" s="9" t="s">
        <v>34</v>
      </c>
      <c r="E21" s="10">
        <v>110400</v>
      </c>
      <c r="F21" s="10">
        <v>122900</v>
      </c>
      <c r="G21" s="10">
        <v>190900</v>
      </c>
      <c r="H21" s="10">
        <v>153700</v>
      </c>
      <c r="I21" s="10">
        <v>204300</v>
      </c>
      <c r="J21" s="10">
        <v>161300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</row>
    <row r="22" spans="1:16" x14ac:dyDescent="0.25">
      <c r="A22" s="52"/>
      <c r="B22" s="18">
        <v>170604</v>
      </c>
      <c r="C22" s="18" t="s">
        <v>92</v>
      </c>
      <c r="D22" s="9" t="s">
        <v>42</v>
      </c>
      <c r="E22" s="10">
        <v>0</v>
      </c>
      <c r="F22" s="10">
        <v>0</v>
      </c>
      <c r="G22" s="10">
        <v>0</v>
      </c>
      <c r="H22" s="10">
        <v>1700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6" x14ac:dyDescent="0.25">
      <c r="A23" s="52"/>
      <c r="B23" s="18">
        <v>170904</v>
      </c>
      <c r="C23" s="18" t="s">
        <v>35</v>
      </c>
      <c r="D23" s="9" t="s">
        <v>59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1220</v>
      </c>
      <c r="P23" s="10">
        <v>0</v>
      </c>
    </row>
    <row r="24" spans="1:16" x14ac:dyDescent="0.25">
      <c r="A24" s="52"/>
      <c r="B24" s="7">
        <v>200101</v>
      </c>
      <c r="C24" s="8" t="s">
        <v>36</v>
      </c>
      <c r="D24" s="9" t="s">
        <v>19</v>
      </c>
      <c r="E24" s="10">
        <v>901520</v>
      </c>
      <c r="F24" s="10">
        <v>844780</v>
      </c>
      <c r="G24" s="10">
        <v>959240</v>
      </c>
      <c r="H24" s="10">
        <v>936520</v>
      </c>
      <c r="I24" s="10">
        <v>927800</v>
      </c>
      <c r="J24" s="10">
        <v>914640</v>
      </c>
      <c r="K24" s="10">
        <v>820680</v>
      </c>
      <c r="L24" s="10">
        <v>769340</v>
      </c>
      <c r="M24" s="10">
        <v>1016460</v>
      </c>
      <c r="N24" s="10">
        <v>934080</v>
      </c>
      <c r="O24" s="10">
        <v>912520</v>
      </c>
      <c r="P24" s="10">
        <v>1061320</v>
      </c>
    </row>
    <row r="25" spans="1:16" x14ac:dyDescent="0.25">
      <c r="A25" s="52"/>
      <c r="B25" s="36">
        <v>200102</v>
      </c>
      <c r="C25" s="37" t="s">
        <v>123</v>
      </c>
      <c r="D25" s="9" t="s">
        <v>19</v>
      </c>
      <c r="E25" s="10">
        <v>0</v>
      </c>
      <c r="F25" s="10">
        <v>0</v>
      </c>
      <c r="G25" s="10">
        <v>0</v>
      </c>
      <c r="H25" s="10">
        <v>0</v>
      </c>
      <c r="I25" s="10">
        <v>5160</v>
      </c>
      <c r="J25" s="10">
        <v>4320</v>
      </c>
      <c r="K25" s="10">
        <v>5520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</row>
    <row r="26" spans="1:16" x14ac:dyDescent="0.25">
      <c r="A26" s="52"/>
      <c r="B26" s="79">
        <v>200108</v>
      </c>
      <c r="C26" s="79" t="s">
        <v>37</v>
      </c>
      <c r="D26" s="9" t="s">
        <v>38</v>
      </c>
      <c r="E26" s="13">
        <v>1302780</v>
      </c>
      <c r="F26" s="13">
        <v>1137060</v>
      </c>
      <c r="G26" s="13">
        <v>971240</v>
      </c>
      <c r="H26" s="13">
        <v>910460</v>
      </c>
      <c r="I26" s="13">
        <v>1035520</v>
      </c>
      <c r="J26" s="13">
        <v>963620</v>
      </c>
      <c r="K26" s="13">
        <v>979440</v>
      </c>
      <c r="L26" s="13">
        <v>971420</v>
      </c>
      <c r="M26" s="13">
        <v>930100</v>
      </c>
      <c r="N26" s="13">
        <v>893560</v>
      </c>
      <c r="O26" s="13">
        <v>931740</v>
      </c>
      <c r="P26" s="13">
        <v>1016160</v>
      </c>
    </row>
    <row r="27" spans="1:16" x14ac:dyDescent="0.25">
      <c r="A27" s="52"/>
      <c r="B27" s="82"/>
      <c r="C27" s="82"/>
      <c r="D27" s="9" t="s">
        <v>124</v>
      </c>
      <c r="E27" s="13">
        <v>0</v>
      </c>
      <c r="F27" s="13">
        <v>0</v>
      </c>
      <c r="G27" s="13">
        <v>218720</v>
      </c>
      <c r="H27" s="13">
        <v>264280</v>
      </c>
      <c r="I27" s="13">
        <v>326680</v>
      </c>
      <c r="J27" s="13">
        <v>277510</v>
      </c>
      <c r="K27" s="13">
        <v>211700</v>
      </c>
      <c r="L27" s="13">
        <v>211330</v>
      </c>
      <c r="M27" s="13">
        <v>214540</v>
      </c>
      <c r="N27" s="13">
        <v>239630</v>
      </c>
      <c r="O27" s="13">
        <v>252200</v>
      </c>
      <c r="P27" s="13">
        <v>235760</v>
      </c>
    </row>
    <row r="28" spans="1:16" x14ac:dyDescent="0.25">
      <c r="A28" s="52"/>
      <c r="B28" s="80"/>
      <c r="C28" s="80"/>
      <c r="D28" s="9" t="s">
        <v>39</v>
      </c>
      <c r="E28" s="13">
        <v>318780</v>
      </c>
      <c r="F28" s="13">
        <v>331760</v>
      </c>
      <c r="G28" s="13">
        <v>408940</v>
      </c>
      <c r="H28" s="13">
        <v>378220</v>
      </c>
      <c r="I28" s="13">
        <v>352080</v>
      </c>
      <c r="J28" s="13">
        <v>365920</v>
      </c>
      <c r="K28" s="13">
        <v>394420</v>
      </c>
      <c r="L28" s="13">
        <v>425280</v>
      </c>
      <c r="M28" s="13">
        <v>404320</v>
      </c>
      <c r="N28" s="13">
        <v>432080</v>
      </c>
      <c r="O28" s="13">
        <v>443720</v>
      </c>
      <c r="P28" s="13">
        <v>471040</v>
      </c>
    </row>
    <row r="29" spans="1:16" x14ac:dyDescent="0.25">
      <c r="A29" s="52"/>
      <c r="B29" s="74">
        <v>200110</v>
      </c>
      <c r="C29" s="74" t="s">
        <v>125</v>
      </c>
      <c r="D29" s="9" t="s">
        <v>126</v>
      </c>
      <c r="E29" s="13">
        <v>0</v>
      </c>
      <c r="F29" s="13">
        <v>0</v>
      </c>
      <c r="G29" s="13">
        <v>280</v>
      </c>
      <c r="H29" s="13">
        <v>0</v>
      </c>
      <c r="I29" s="13">
        <v>240</v>
      </c>
      <c r="J29" s="13">
        <v>0</v>
      </c>
      <c r="K29" s="13">
        <v>300</v>
      </c>
      <c r="L29" s="13">
        <v>0</v>
      </c>
      <c r="M29" s="13">
        <v>530</v>
      </c>
      <c r="N29" s="13">
        <v>0</v>
      </c>
      <c r="O29" s="13">
        <v>0</v>
      </c>
      <c r="P29" s="13">
        <v>0</v>
      </c>
    </row>
    <row r="30" spans="1:16" x14ac:dyDescent="0.25">
      <c r="A30" s="52"/>
      <c r="B30" s="75"/>
      <c r="C30" s="75"/>
      <c r="D30" s="9" t="s">
        <v>127</v>
      </c>
      <c r="E30" s="13">
        <v>2610</v>
      </c>
      <c r="F30" s="13">
        <v>2530</v>
      </c>
      <c r="G30" s="13">
        <v>2530</v>
      </c>
      <c r="H30" s="13">
        <v>1645</v>
      </c>
      <c r="I30" s="13">
        <v>2560</v>
      </c>
      <c r="J30" s="13">
        <v>2790</v>
      </c>
      <c r="K30" s="13">
        <v>2040</v>
      </c>
      <c r="L30" s="13">
        <v>2850</v>
      </c>
      <c r="M30" s="13">
        <v>3540</v>
      </c>
      <c r="N30" s="13">
        <v>2900</v>
      </c>
      <c r="O30" s="13">
        <v>2830</v>
      </c>
      <c r="P30" s="13">
        <v>1660</v>
      </c>
    </row>
    <row r="31" spans="1:16" x14ac:dyDescent="0.25">
      <c r="A31" s="52"/>
      <c r="B31" s="14">
        <v>200113</v>
      </c>
      <c r="C31" s="15" t="s">
        <v>41</v>
      </c>
      <c r="D31" s="9" t="s">
        <v>42</v>
      </c>
      <c r="E31" s="10">
        <v>0</v>
      </c>
      <c r="F31" s="10">
        <v>27</v>
      </c>
      <c r="G31" s="10">
        <v>28</v>
      </c>
      <c r="H31" s="10">
        <v>3</v>
      </c>
      <c r="I31" s="10">
        <v>0</v>
      </c>
      <c r="J31" s="10">
        <v>15</v>
      </c>
      <c r="K31" s="10">
        <v>16</v>
      </c>
      <c r="L31" s="10">
        <v>51</v>
      </c>
      <c r="M31" s="10">
        <v>16</v>
      </c>
      <c r="N31" s="10">
        <v>35</v>
      </c>
      <c r="O31" s="10">
        <v>35</v>
      </c>
      <c r="P31" s="10">
        <v>17</v>
      </c>
    </row>
    <row r="32" spans="1:16" x14ac:dyDescent="0.25">
      <c r="A32" s="52"/>
      <c r="B32" s="14">
        <v>200114</v>
      </c>
      <c r="C32" s="15" t="s">
        <v>43</v>
      </c>
      <c r="D32" s="9" t="s">
        <v>42</v>
      </c>
      <c r="E32" s="10">
        <v>0</v>
      </c>
      <c r="F32" s="10">
        <v>27</v>
      </c>
      <c r="G32" s="10">
        <v>5</v>
      </c>
      <c r="H32" s="10">
        <v>16</v>
      </c>
      <c r="I32" s="10">
        <v>0</v>
      </c>
      <c r="J32" s="10">
        <v>15</v>
      </c>
      <c r="K32" s="10">
        <v>20</v>
      </c>
      <c r="L32" s="10">
        <v>10</v>
      </c>
      <c r="M32" s="10">
        <v>30</v>
      </c>
      <c r="N32" s="10">
        <v>12</v>
      </c>
      <c r="O32" s="10">
        <v>28</v>
      </c>
      <c r="P32" s="10">
        <v>11</v>
      </c>
    </row>
    <row r="33" spans="1:16" x14ac:dyDescent="0.25">
      <c r="A33" s="52"/>
      <c r="B33" s="14">
        <v>200115</v>
      </c>
      <c r="C33" s="15" t="s">
        <v>44</v>
      </c>
      <c r="D33" s="9" t="s">
        <v>42</v>
      </c>
      <c r="E33" s="10">
        <v>0</v>
      </c>
      <c r="F33" s="10">
        <v>35</v>
      </c>
      <c r="G33" s="10">
        <v>18</v>
      </c>
      <c r="H33" s="10">
        <v>36</v>
      </c>
      <c r="I33" s="10">
        <v>0</v>
      </c>
      <c r="J33" s="10">
        <v>16</v>
      </c>
      <c r="K33" s="10">
        <v>20</v>
      </c>
      <c r="L33" s="10">
        <v>15</v>
      </c>
      <c r="M33" s="10">
        <v>28</v>
      </c>
      <c r="N33" s="10">
        <v>20</v>
      </c>
      <c r="O33" s="10">
        <v>70</v>
      </c>
      <c r="P33" s="10">
        <v>10</v>
      </c>
    </row>
    <row r="34" spans="1:16" x14ac:dyDescent="0.25">
      <c r="A34" s="52"/>
      <c r="B34" s="14">
        <v>200119</v>
      </c>
      <c r="C34" s="15" t="s">
        <v>45</v>
      </c>
      <c r="D34" s="9" t="s">
        <v>42</v>
      </c>
      <c r="E34" s="10">
        <v>40</v>
      </c>
      <c r="F34" s="10">
        <v>18</v>
      </c>
      <c r="G34" s="10">
        <v>105</v>
      </c>
      <c r="H34" s="10">
        <v>39</v>
      </c>
      <c r="I34" s="10">
        <v>68</v>
      </c>
      <c r="J34" s="10">
        <v>46</v>
      </c>
      <c r="K34" s="10">
        <v>50</v>
      </c>
      <c r="L34" s="10">
        <v>78</v>
      </c>
      <c r="M34" s="10">
        <v>36</v>
      </c>
      <c r="N34" s="10">
        <v>47</v>
      </c>
      <c r="O34" s="10">
        <v>115</v>
      </c>
      <c r="P34" s="10">
        <v>24</v>
      </c>
    </row>
    <row r="35" spans="1:16" x14ac:dyDescent="0.25">
      <c r="A35" s="52"/>
      <c r="B35" s="59">
        <v>200121</v>
      </c>
      <c r="C35" s="59" t="s">
        <v>46</v>
      </c>
      <c r="D35" s="9" t="s">
        <v>47</v>
      </c>
      <c r="E35" s="10">
        <v>245</v>
      </c>
      <c r="F35" s="10">
        <v>623</v>
      </c>
      <c r="G35" s="10">
        <v>0</v>
      </c>
      <c r="H35" s="10">
        <v>341</v>
      </c>
      <c r="I35" s="10">
        <v>435</v>
      </c>
      <c r="J35" s="10">
        <v>101</v>
      </c>
      <c r="K35" s="10">
        <v>273</v>
      </c>
      <c r="L35" s="10">
        <v>506</v>
      </c>
      <c r="M35" s="10">
        <v>207</v>
      </c>
      <c r="N35" s="10">
        <v>273</v>
      </c>
      <c r="O35" s="10">
        <v>452</v>
      </c>
      <c r="P35" s="10">
        <v>174</v>
      </c>
    </row>
    <row r="36" spans="1:16" x14ac:dyDescent="0.25">
      <c r="A36" s="52"/>
      <c r="B36" s="60"/>
      <c r="C36" s="60"/>
      <c r="D36" s="9" t="s">
        <v>26</v>
      </c>
      <c r="E36" s="10">
        <v>0</v>
      </c>
      <c r="F36" s="10">
        <v>0</v>
      </c>
      <c r="G36" s="10">
        <v>15</v>
      </c>
      <c r="H36" s="10">
        <v>0</v>
      </c>
      <c r="I36" s="10">
        <v>0</v>
      </c>
      <c r="J36" s="10">
        <v>0</v>
      </c>
      <c r="K36" s="10">
        <v>0</v>
      </c>
      <c r="L36" s="10">
        <v>24</v>
      </c>
      <c r="M36" s="10">
        <v>0</v>
      </c>
      <c r="N36" s="10">
        <v>0</v>
      </c>
      <c r="O36" s="10">
        <v>10</v>
      </c>
      <c r="P36" s="10">
        <v>0</v>
      </c>
    </row>
    <row r="37" spans="1:16" x14ac:dyDescent="0.25">
      <c r="A37" s="52"/>
      <c r="B37" s="59">
        <v>200123</v>
      </c>
      <c r="C37" s="61" t="s">
        <v>48</v>
      </c>
      <c r="D37" s="9" t="s">
        <v>47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</row>
    <row r="38" spans="1:16" x14ac:dyDescent="0.25">
      <c r="A38" s="52"/>
      <c r="B38" s="63"/>
      <c r="C38" s="64"/>
      <c r="D38" s="9" t="s">
        <v>49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</row>
    <row r="39" spans="1:16" x14ac:dyDescent="0.25">
      <c r="A39" s="52"/>
      <c r="B39" s="60"/>
      <c r="C39" s="62"/>
      <c r="D39" s="9" t="s">
        <v>50</v>
      </c>
      <c r="E39" s="10">
        <v>14302</v>
      </c>
      <c r="F39" s="10">
        <v>16603</v>
      </c>
      <c r="G39" s="10">
        <v>21015</v>
      </c>
      <c r="H39" s="10">
        <v>11820</v>
      </c>
      <c r="I39" s="10">
        <v>20720</v>
      </c>
      <c r="J39" s="10">
        <v>19516</v>
      </c>
      <c r="K39" s="10">
        <v>17820</v>
      </c>
      <c r="L39" s="10">
        <v>25749</v>
      </c>
      <c r="M39" s="10">
        <v>25730</v>
      </c>
      <c r="N39" s="10">
        <v>24107</v>
      </c>
      <c r="O39" s="10">
        <v>16413</v>
      </c>
      <c r="P39" s="10">
        <v>16800</v>
      </c>
    </row>
    <row r="40" spans="1:16" x14ac:dyDescent="0.25">
      <c r="A40" s="52"/>
      <c r="B40" s="16">
        <v>200125</v>
      </c>
      <c r="C40" s="17" t="s">
        <v>51</v>
      </c>
      <c r="D40" s="9" t="s">
        <v>52</v>
      </c>
      <c r="E40" s="10">
        <v>7850</v>
      </c>
      <c r="F40" s="10">
        <v>11550</v>
      </c>
      <c r="G40" s="10">
        <v>9800</v>
      </c>
      <c r="H40" s="10">
        <v>6950</v>
      </c>
      <c r="I40" s="10">
        <v>9800</v>
      </c>
      <c r="J40" s="10">
        <v>9200</v>
      </c>
      <c r="K40" s="10">
        <v>5770</v>
      </c>
      <c r="L40" s="10">
        <v>9500</v>
      </c>
      <c r="M40" s="10">
        <v>6850</v>
      </c>
      <c r="N40" s="10">
        <v>10150</v>
      </c>
      <c r="O40" s="10">
        <v>4800</v>
      </c>
      <c r="P40" s="10">
        <v>6500</v>
      </c>
    </row>
    <row r="41" spans="1:16" x14ac:dyDescent="0.25">
      <c r="A41" s="52"/>
      <c r="B41" s="14">
        <v>200126</v>
      </c>
      <c r="C41" s="15" t="s">
        <v>53</v>
      </c>
      <c r="D41" s="9" t="s">
        <v>54</v>
      </c>
      <c r="E41" s="10">
        <v>0</v>
      </c>
      <c r="F41" s="10">
        <v>1040</v>
      </c>
      <c r="G41" s="10">
        <v>0</v>
      </c>
      <c r="H41" s="10">
        <v>1100</v>
      </c>
      <c r="I41" s="10">
        <v>0</v>
      </c>
      <c r="J41" s="10">
        <v>700</v>
      </c>
      <c r="K41" s="10">
        <v>0</v>
      </c>
      <c r="L41" s="10">
        <v>1300</v>
      </c>
      <c r="M41" s="10">
        <v>740</v>
      </c>
      <c r="N41" s="10">
        <v>0</v>
      </c>
      <c r="O41" s="10">
        <v>0</v>
      </c>
      <c r="P41" s="10">
        <v>1440</v>
      </c>
    </row>
    <row r="42" spans="1:16" x14ac:dyDescent="0.25">
      <c r="A42" s="52"/>
      <c r="B42" s="14">
        <v>200127</v>
      </c>
      <c r="C42" s="15" t="s">
        <v>55</v>
      </c>
      <c r="D42" s="9" t="s">
        <v>42</v>
      </c>
      <c r="E42" s="10">
        <v>480</v>
      </c>
      <c r="F42" s="10">
        <v>340</v>
      </c>
      <c r="G42" s="10">
        <v>440</v>
      </c>
      <c r="H42" s="10">
        <v>520</v>
      </c>
      <c r="I42" s="10">
        <v>580</v>
      </c>
      <c r="J42" s="10">
        <v>480</v>
      </c>
      <c r="K42" s="10">
        <v>480</v>
      </c>
      <c r="L42" s="10">
        <v>860</v>
      </c>
      <c r="M42" s="10">
        <v>600</v>
      </c>
      <c r="N42" s="10">
        <v>700</v>
      </c>
      <c r="O42" s="10">
        <v>780</v>
      </c>
      <c r="P42" s="10">
        <v>340</v>
      </c>
    </row>
    <row r="43" spans="1:16" x14ac:dyDescent="0.25">
      <c r="A43" s="52"/>
      <c r="B43" s="14">
        <v>200129</v>
      </c>
      <c r="C43" s="15" t="s">
        <v>56</v>
      </c>
      <c r="D43" s="9" t="s">
        <v>42</v>
      </c>
      <c r="E43" s="10">
        <v>36</v>
      </c>
      <c r="F43" s="10">
        <v>80</v>
      </c>
      <c r="G43" s="10">
        <v>63</v>
      </c>
      <c r="H43" s="10">
        <v>31</v>
      </c>
      <c r="I43" s="10">
        <v>48</v>
      </c>
      <c r="J43" s="10">
        <v>76</v>
      </c>
      <c r="K43" s="10">
        <v>0</v>
      </c>
      <c r="L43" s="10">
        <v>98</v>
      </c>
      <c r="M43" s="10">
        <v>62</v>
      </c>
      <c r="N43" s="10">
        <v>115</v>
      </c>
      <c r="O43" s="10">
        <v>83</v>
      </c>
      <c r="P43" s="10">
        <v>91</v>
      </c>
    </row>
    <row r="44" spans="1:16" x14ac:dyDescent="0.25">
      <c r="A44" s="52"/>
      <c r="B44" s="18">
        <v>200132</v>
      </c>
      <c r="C44" s="18" t="s">
        <v>57</v>
      </c>
      <c r="D44" s="9" t="s">
        <v>26</v>
      </c>
      <c r="E44" s="13">
        <v>2360</v>
      </c>
      <c r="F44" s="13">
        <v>2520</v>
      </c>
      <c r="G44" s="13">
        <v>2260</v>
      </c>
      <c r="H44" s="13">
        <v>1020</v>
      </c>
      <c r="I44" s="13">
        <v>2740</v>
      </c>
      <c r="J44" s="13">
        <v>960</v>
      </c>
      <c r="K44" s="13">
        <v>1140</v>
      </c>
      <c r="L44" s="13">
        <v>2520</v>
      </c>
      <c r="M44" s="13">
        <v>940</v>
      </c>
      <c r="N44" s="13">
        <v>2160</v>
      </c>
      <c r="O44" s="13">
        <v>1640</v>
      </c>
      <c r="P44" s="13">
        <v>860</v>
      </c>
    </row>
    <row r="45" spans="1:16" x14ac:dyDescent="0.25">
      <c r="A45" s="52"/>
      <c r="B45" s="59">
        <v>200135</v>
      </c>
      <c r="C45" s="59" t="s">
        <v>58</v>
      </c>
      <c r="D45" s="9" t="s">
        <v>50</v>
      </c>
      <c r="E45" s="10">
        <v>14581</v>
      </c>
      <c r="F45" s="10">
        <v>6698</v>
      </c>
      <c r="G45" s="10">
        <v>18073</v>
      </c>
      <c r="H45" s="10">
        <v>13982</v>
      </c>
      <c r="I45" s="10">
        <v>9838</v>
      </c>
      <c r="J45" s="10">
        <v>11230</v>
      </c>
      <c r="K45" s="10">
        <v>7327</v>
      </c>
      <c r="L45" s="10">
        <v>12949</v>
      </c>
      <c r="M45" s="10">
        <v>12487</v>
      </c>
      <c r="N45" s="10">
        <v>9883</v>
      </c>
      <c r="O45" s="10">
        <v>12828</v>
      </c>
      <c r="P45" s="10">
        <v>9318</v>
      </c>
    </row>
    <row r="46" spans="1:16" x14ac:dyDescent="0.25">
      <c r="A46" s="52"/>
      <c r="B46" s="60"/>
      <c r="C46" s="60"/>
      <c r="D46" s="9" t="s">
        <v>59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</row>
    <row r="47" spans="1:16" x14ac:dyDescent="0.25">
      <c r="A47" s="52"/>
      <c r="B47" s="11">
        <v>200138</v>
      </c>
      <c r="C47" s="12" t="s">
        <v>60</v>
      </c>
      <c r="D47" s="9" t="s">
        <v>23</v>
      </c>
      <c r="E47" s="10">
        <v>172880</v>
      </c>
      <c r="F47" s="10">
        <v>168010</v>
      </c>
      <c r="G47" s="10">
        <v>204640</v>
      </c>
      <c r="H47" s="10">
        <v>206770</v>
      </c>
      <c r="I47" s="10">
        <v>209640</v>
      </c>
      <c r="J47" s="10">
        <v>210920</v>
      </c>
      <c r="K47" s="10">
        <v>186840</v>
      </c>
      <c r="L47" s="10">
        <v>195680</v>
      </c>
      <c r="M47" s="10">
        <v>223599</v>
      </c>
      <c r="N47" s="10">
        <v>207940</v>
      </c>
      <c r="O47" s="10">
        <v>184300</v>
      </c>
      <c r="P47" s="10">
        <v>162400</v>
      </c>
    </row>
    <row r="48" spans="1:16" x14ac:dyDescent="0.25">
      <c r="A48" s="52"/>
      <c r="B48" s="16">
        <v>200139</v>
      </c>
      <c r="C48" s="17" t="s">
        <v>20</v>
      </c>
      <c r="D48" s="9" t="s">
        <v>19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</row>
    <row r="49" spans="1:16" x14ac:dyDescent="0.25">
      <c r="A49" s="52"/>
      <c r="B49" s="11">
        <v>200140</v>
      </c>
      <c r="C49" s="12" t="s">
        <v>61</v>
      </c>
      <c r="D49" s="9" t="s">
        <v>19</v>
      </c>
      <c r="E49" s="10">
        <v>27420</v>
      </c>
      <c r="F49" s="10">
        <v>30740</v>
      </c>
      <c r="G49" s="10">
        <v>41260</v>
      </c>
      <c r="H49" s="10">
        <v>33680</v>
      </c>
      <c r="I49" s="10">
        <v>35760</v>
      </c>
      <c r="J49" s="10">
        <v>28320</v>
      </c>
      <c r="K49" s="10">
        <v>32700</v>
      </c>
      <c r="L49" s="10">
        <v>39860</v>
      </c>
      <c r="M49" s="10">
        <v>36780</v>
      </c>
      <c r="N49" s="10">
        <v>29980</v>
      </c>
      <c r="O49" s="10">
        <v>30840</v>
      </c>
      <c r="P49" s="10">
        <v>24860</v>
      </c>
    </row>
    <row r="50" spans="1:16" x14ac:dyDescent="0.25">
      <c r="A50" s="52"/>
      <c r="B50" s="67">
        <v>200201</v>
      </c>
      <c r="C50" s="67" t="s">
        <v>62</v>
      </c>
      <c r="D50" s="9" t="s">
        <v>63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</row>
    <row r="51" spans="1:16" x14ac:dyDescent="0.25">
      <c r="A51" s="52"/>
      <c r="B51" s="68"/>
      <c r="C51" s="68"/>
      <c r="D51" s="9" t="s">
        <v>64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</row>
    <row r="52" spans="1:16" x14ac:dyDescent="0.25">
      <c r="A52" s="52"/>
      <c r="B52" s="68"/>
      <c r="C52" s="68"/>
      <c r="D52" s="9" t="s">
        <v>24</v>
      </c>
      <c r="E52" s="13">
        <v>281940</v>
      </c>
      <c r="F52" s="13">
        <v>445390</v>
      </c>
      <c r="G52" s="13">
        <v>628390</v>
      </c>
      <c r="H52" s="13">
        <v>695700</v>
      </c>
      <c r="I52" s="13">
        <v>754470</v>
      </c>
      <c r="J52" s="13">
        <v>703710</v>
      </c>
      <c r="K52" s="13">
        <v>367630</v>
      </c>
      <c r="L52" s="13">
        <v>449880</v>
      </c>
      <c r="M52" s="13">
        <v>488250</v>
      </c>
      <c r="N52" s="13">
        <v>683340</v>
      </c>
      <c r="O52" s="13">
        <v>735650</v>
      </c>
      <c r="P52" s="13">
        <v>596960</v>
      </c>
    </row>
    <row r="53" spans="1:16" x14ac:dyDescent="0.25">
      <c r="A53" s="52"/>
      <c r="B53" s="69"/>
      <c r="C53" s="69"/>
      <c r="D53" s="9" t="s">
        <v>65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</row>
    <row r="54" spans="1:16" x14ac:dyDescent="0.25">
      <c r="A54" s="52"/>
      <c r="B54" s="16">
        <v>200303</v>
      </c>
      <c r="C54" s="17" t="s">
        <v>66</v>
      </c>
      <c r="D54" s="9" t="s">
        <v>67</v>
      </c>
      <c r="E54" s="13">
        <v>121580</v>
      </c>
      <c r="F54" s="13">
        <v>103970</v>
      </c>
      <c r="G54" s="13">
        <v>76340</v>
      </c>
      <c r="H54" s="13">
        <v>46040</v>
      </c>
      <c r="I54" s="13">
        <v>55710</v>
      </c>
      <c r="J54" s="13">
        <v>25040</v>
      </c>
      <c r="K54" s="13">
        <v>59180</v>
      </c>
      <c r="L54" s="13">
        <v>112210</v>
      </c>
      <c r="M54" s="13">
        <v>119720</v>
      </c>
      <c r="N54" s="13">
        <v>60260</v>
      </c>
      <c r="O54" s="13">
        <v>31800</v>
      </c>
      <c r="P54" s="13">
        <v>87670</v>
      </c>
    </row>
    <row r="55" spans="1:16" x14ac:dyDescent="0.25">
      <c r="A55" s="52"/>
      <c r="B55" s="70">
        <v>200307</v>
      </c>
      <c r="C55" s="70" t="s">
        <v>68</v>
      </c>
      <c r="D55" s="9" t="s">
        <v>67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</row>
    <row r="56" spans="1:16" x14ac:dyDescent="0.25">
      <c r="A56" s="52"/>
      <c r="B56" s="71"/>
      <c r="C56" s="71"/>
      <c r="D56" s="9" t="s">
        <v>19</v>
      </c>
      <c r="E56" s="10">
        <v>92500</v>
      </c>
      <c r="F56" s="10">
        <v>108380</v>
      </c>
      <c r="G56" s="10">
        <v>117900</v>
      </c>
      <c r="H56" s="10">
        <v>122460</v>
      </c>
      <c r="I56" s="10">
        <v>127620</v>
      </c>
      <c r="J56" s="10">
        <v>125420</v>
      </c>
      <c r="K56" s="10">
        <v>123780</v>
      </c>
      <c r="L56" s="10">
        <v>137520</v>
      </c>
      <c r="M56" s="10">
        <v>139260</v>
      </c>
      <c r="N56" s="10">
        <v>131860</v>
      </c>
      <c r="O56" s="10">
        <v>135140</v>
      </c>
      <c r="P56" s="10">
        <v>104720</v>
      </c>
    </row>
    <row r="57" spans="1:16" x14ac:dyDescent="0.25">
      <c r="A57" s="52"/>
      <c r="B57" s="55" t="s">
        <v>69</v>
      </c>
      <c r="C57" s="57" t="s">
        <v>70</v>
      </c>
      <c r="D57" s="19" t="s">
        <v>71</v>
      </c>
      <c r="E57" s="10">
        <v>524500</v>
      </c>
      <c r="F57" s="10">
        <v>487600</v>
      </c>
      <c r="G57" s="10">
        <v>563360</v>
      </c>
      <c r="H57" s="10">
        <v>524040</v>
      </c>
      <c r="I57" s="10">
        <v>645160</v>
      </c>
      <c r="J57" s="10">
        <v>523040</v>
      </c>
      <c r="K57" s="10">
        <v>509600</v>
      </c>
      <c r="L57" s="10">
        <v>538320</v>
      </c>
      <c r="M57" s="10">
        <v>571720</v>
      </c>
      <c r="N57" s="10">
        <v>552640</v>
      </c>
      <c r="O57" s="10">
        <v>543280</v>
      </c>
      <c r="P57" s="10">
        <v>532780</v>
      </c>
    </row>
    <row r="58" spans="1:16" x14ac:dyDescent="0.25">
      <c r="A58" s="52"/>
      <c r="B58" s="56"/>
      <c r="C58" s="58"/>
      <c r="D58" s="9" t="s">
        <v>72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</row>
    <row r="59" spans="1:16" x14ac:dyDescent="0.25">
      <c r="A59" s="52"/>
      <c r="B59" s="14" t="s">
        <v>73</v>
      </c>
      <c r="C59" s="15" t="s">
        <v>74</v>
      </c>
      <c r="D59" s="9" t="s">
        <v>59</v>
      </c>
      <c r="E59" s="10">
        <v>1720</v>
      </c>
      <c r="F59" s="10">
        <v>1460</v>
      </c>
      <c r="G59" s="10">
        <v>1000</v>
      </c>
      <c r="H59" s="10">
        <v>2260</v>
      </c>
      <c r="I59" s="10">
        <v>1570</v>
      </c>
      <c r="J59" s="10">
        <v>955</v>
      </c>
      <c r="K59" s="10">
        <v>0</v>
      </c>
      <c r="L59" s="10">
        <v>980</v>
      </c>
      <c r="M59" s="10">
        <v>3090</v>
      </c>
      <c r="N59" s="10">
        <v>1590</v>
      </c>
      <c r="O59" s="10">
        <v>780</v>
      </c>
      <c r="P59" s="10">
        <v>1800</v>
      </c>
    </row>
    <row r="60" spans="1:16" x14ac:dyDescent="0.25">
      <c r="A60" s="52"/>
      <c r="B60" s="38">
        <v>200133</v>
      </c>
      <c r="C60" s="39" t="s">
        <v>128</v>
      </c>
      <c r="D60" s="9" t="s">
        <v>54</v>
      </c>
      <c r="E60" s="10">
        <v>0</v>
      </c>
      <c r="F60" s="10">
        <v>4580</v>
      </c>
      <c r="G60" s="10">
        <v>3190</v>
      </c>
      <c r="H60" s="10">
        <v>0</v>
      </c>
      <c r="I60" s="10">
        <v>7000</v>
      </c>
      <c r="J60" s="10">
        <v>0</v>
      </c>
      <c r="K60" s="10">
        <v>4620</v>
      </c>
      <c r="L60" s="10">
        <v>4500</v>
      </c>
      <c r="M60" s="10">
        <v>0</v>
      </c>
      <c r="N60" s="10">
        <v>6460</v>
      </c>
      <c r="O60" s="10">
        <v>0</v>
      </c>
      <c r="P60" s="10">
        <v>5470</v>
      </c>
    </row>
    <row r="61" spans="1:16" x14ac:dyDescent="0.25">
      <c r="A61" s="52"/>
      <c r="B61" s="59" t="s">
        <v>75</v>
      </c>
      <c r="C61" s="61" t="s">
        <v>76</v>
      </c>
      <c r="D61" s="9" t="s">
        <v>47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</row>
    <row r="62" spans="1:16" x14ac:dyDescent="0.25">
      <c r="A62" s="52"/>
      <c r="B62" s="60"/>
      <c r="C62" s="62"/>
      <c r="D62" s="9" t="s">
        <v>77</v>
      </c>
      <c r="E62" s="10">
        <v>13780</v>
      </c>
      <c r="F62" s="10">
        <v>20660</v>
      </c>
      <c r="G62" s="10">
        <v>11180</v>
      </c>
      <c r="H62" s="10">
        <v>21580</v>
      </c>
      <c r="I62" s="10">
        <v>16780</v>
      </c>
      <c r="J62" s="10">
        <v>18480</v>
      </c>
      <c r="K62" s="10">
        <v>11680</v>
      </c>
      <c r="L62" s="10">
        <v>24600</v>
      </c>
      <c r="M62" s="10">
        <v>15920</v>
      </c>
      <c r="N62" s="10">
        <v>24500</v>
      </c>
      <c r="O62" s="10">
        <v>15540</v>
      </c>
      <c r="P62" s="10">
        <v>20820</v>
      </c>
    </row>
    <row r="63" spans="1:16" x14ac:dyDescent="0.25">
      <c r="A63" s="52"/>
      <c r="B63" s="59" t="s">
        <v>78</v>
      </c>
      <c r="C63" s="61" t="s">
        <v>79</v>
      </c>
      <c r="D63" s="9" t="s">
        <v>47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</row>
    <row r="64" spans="1:16" x14ac:dyDescent="0.25">
      <c r="A64" s="52"/>
      <c r="B64" s="63"/>
      <c r="C64" s="64"/>
      <c r="D64" s="9" t="s">
        <v>80</v>
      </c>
      <c r="E64" s="10">
        <v>19155</v>
      </c>
      <c r="F64" s="10">
        <v>10039</v>
      </c>
      <c r="G64" s="10">
        <v>7334</v>
      </c>
      <c r="H64" s="10">
        <v>3444</v>
      </c>
      <c r="I64" s="10">
        <v>6047</v>
      </c>
      <c r="J64" s="10">
        <v>4221</v>
      </c>
      <c r="K64" s="10">
        <v>5957</v>
      </c>
      <c r="L64" s="10">
        <v>8401</v>
      </c>
      <c r="M64" s="10">
        <v>11993</v>
      </c>
      <c r="N64" s="10">
        <v>13333</v>
      </c>
      <c r="O64" s="10">
        <v>7967</v>
      </c>
      <c r="P64" s="10">
        <v>11540</v>
      </c>
    </row>
    <row r="65" spans="1:16" x14ac:dyDescent="0.25">
      <c r="A65" s="52"/>
      <c r="B65" s="63"/>
      <c r="C65" s="64"/>
      <c r="D65" s="9" t="s">
        <v>59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</row>
    <row r="66" spans="1:16" x14ac:dyDescent="0.25">
      <c r="A66" s="52"/>
      <c r="B66" s="63"/>
      <c r="C66" s="64"/>
      <c r="D66" s="9" t="s">
        <v>81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</row>
    <row r="67" spans="1:16" x14ac:dyDescent="0.25">
      <c r="A67" s="52"/>
      <c r="B67" s="63"/>
      <c r="C67" s="64"/>
      <c r="D67" s="9" t="s">
        <v>82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</row>
    <row r="68" spans="1:16" x14ac:dyDescent="0.25">
      <c r="A68" s="52"/>
      <c r="B68" s="63"/>
      <c r="C68" s="64"/>
      <c r="D68" s="9" t="s">
        <v>77</v>
      </c>
      <c r="E68" s="10">
        <v>3360</v>
      </c>
      <c r="F68" s="10">
        <v>9819</v>
      </c>
      <c r="G68" s="10">
        <v>13778</v>
      </c>
      <c r="H68" s="10">
        <v>17173</v>
      </c>
      <c r="I68" s="10">
        <v>15321</v>
      </c>
      <c r="J68" s="10">
        <v>14530</v>
      </c>
      <c r="K68" s="10">
        <v>9288</v>
      </c>
      <c r="L68" s="10">
        <v>19431</v>
      </c>
      <c r="M68" s="10">
        <v>9747</v>
      </c>
      <c r="N68" s="10">
        <v>10586</v>
      </c>
      <c r="O68" s="10">
        <v>12599</v>
      </c>
      <c r="P68" s="10">
        <v>5970</v>
      </c>
    </row>
    <row r="69" spans="1:16" x14ac:dyDescent="0.25">
      <c r="A69" s="52"/>
      <c r="B69" s="63"/>
      <c r="C69" s="64"/>
      <c r="D69" s="9" t="s">
        <v>83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</row>
    <row r="70" spans="1:16" x14ac:dyDescent="0.25">
      <c r="A70" s="52"/>
      <c r="B70" s="60"/>
      <c r="C70" s="62"/>
      <c r="D70" s="9" t="s">
        <v>50</v>
      </c>
      <c r="E70" s="10">
        <v>2076</v>
      </c>
      <c r="F70" s="10">
        <v>3760</v>
      </c>
      <c r="G70" s="10">
        <v>834</v>
      </c>
      <c r="H70" s="10">
        <v>3244</v>
      </c>
      <c r="I70" s="10">
        <v>880</v>
      </c>
      <c r="J70" s="10">
        <v>1768</v>
      </c>
      <c r="K70" s="10">
        <v>913</v>
      </c>
      <c r="L70" s="10">
        <v>3250</v>
      </c>
      <c r="M70" s="10">
        <v>2484</v>
      </c>
      <c r="N70" s="10">
        <v>2735</v>
      </c>
      <c r="O70" s="10">
        <v>2310</v>
      </c>
      <c r="P70" s="10">
        <v>532</v>
      </c>
    </row>
    <row r="71" spans="1:16" x14ac:dyDescent="0.25">
      <c r="A71" s="52"/>
      <c r="B71" s="16" t="s">
        <v>84</v>
      </c>
      <c r="C71" s="17" t="s">
        <v>85</v>
      </c>
      <c r="D71" s="9" t="s">
        <v>86</v>
      </c>
      <c r="E71" s="10">
        <v>1440</v>
      </c>
      <c r="F71" s="10">
        <v>720</v>
      </c>
      <c r="G71" s="10">
        <v>1930</v>
      </c>
      <c r="H71" s="10">
        <v>1090</v>
      </c>
      <c r="I71" s="10">
        <v>1140</v>
      </c>
      <c r="J71" s="10">
        <v>1290</v>
      </c>
      <c r="K71" s="10">
        <v>1020</v>
      </c>
      <c r="L71" s="10">
        <v>100</v>
      </c>
      <c r="M71" s="10">
        <v>580</v>
      </c>
      <c r="N71" s="10">
        <v>1410</v>
      </c>
      <c r="O71" s="10">
        <v>730</v>
      </c>
      <c r="P71" s="10">
        <v>480</v>
      </c>
    </row>
    <row r="72" spans="1:16" x14ac:dyDescent="0.25">
      <c r="A72" s="20"/>
      <c r="B72" s="20"/>
      <c r="C72" s="20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1"/>
      <c r="J73" s="21"/>
      <c r="K73" s="21"/>
      <c r="L73" s="21"/>
      <c r="M73" s="21"/>
      <c r="N73" s="21"/>
    </row>
    <row r="74" spans="1:16" x14ac:dyDescent="0.25">
      <c r="A74" s="52" t="s">
        <v>87</v>
      </c>
      <c r="B74" s="65" t="s">
        <v>88</v>
      </c>
      <c r="C74" s="65" t="s">
        <v>89</v>
      </c>
      <c r="D74" s="9" t="s">
        <v>40</v>
      </c>
      <c r="E74" s="13">
        <f>+'[2]Riepilogo pesi'!C35</f>
        <v>0</v>
      </c>
      <c r="F74" s="13">
        <f>+'[2]Riepilogo pesi'!D35</f>
        <v>0</v>
      </c>
      <c r="G74" s="13">
        <f>+'[2]Riepilogo pesi'!E35</f>
        <v>0</v>
      </c>
      <c r="H74" s="13">
        <f>+'[2]Riepilogo pesi'!F35</f>
        <v>0</v>
      </c>
      <c r="I74" s="13">
        <f>+'[2]Riepilogo pesi'!G35</f>
        <v>0</v>
      </c>
      <c r="J74" s="13">
        <f>+'[2]Riepilogo pesi'!H35</f>
        <v>0</v>
      </c>
      <c r="K74" s="13">
        <f>+'[2]Riepilogo pesi'!I35</f>
        <v>0</v>
      </c>
      <c r="L74" s="13">
        <f>+'[2]Riepilogo pesi'!J35</f>
        <v>0</v>
      </c>
      <c r="M74" s="13">
        <f>+'[2]Riepilogo pesi'!K35</f>
        <v>0</v>
      </c>
      <c r="N74" s="13">
        <f>+'[2]Riepilogo pesi'!L35</f>
        <v>0</v>
      </c>
      <c r="O74" s="13">
        <f>+'[2]Riepilogo pesi'!M35</f>
        <v>0</v>
      </c>
      <c r="P74" s="13">
        <f>+'[2]Riepilogo pesi'!N35</f>
        <v>0</v>
      </c>
    </row>
    <row r="75" spans="1:16" x14ac:dyDescent="0.25">
      <c r="A75" s="52"/>
      <c r="B75" s="66"/>
      <c r="C75" s="66"/>
      <c r="D75" s="9" t="s">
        <v>19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f>+'[2]Riepilogo pesi'!N12</f>
        <v>0</v>
      </c>
    </row>
    <row r="76" spans="1:16" x14ac:dyDescent="0.25">
      <c r="A76" s="52"/>
      <c r="B76" s="14">
        <v>170603</v>
      </c>
      <c r="C76" s="23" t="s">
        <v>90</v>
      </c>
      <c r="D76" s="9" t="s">
        <v>91</v>
      </c>
      <c r="E76" s="13">
        <f>+'[2]Riepilogo pesi'!C113</f>
        <v>0</v>
      </c>
      <c r="F76" s="13">
        <f>+'[2]Riepilogo pesi'!D113</f>
        <v>0</v>
      </c>
      <c r="G76" s="13">
        <f>+'[2]Riepilogo pesi'!E113</f>
        <v>0</v>
      </c>
      <c r="H76" s="13">
        <f>+'[2]Riepilogo pesi'!F113</f>
        <v>0</v>
      </c>
      <c r="I76" s="13">
        <f>+'[2]Riepilogo pesi'!G113</f>
        <v>0</v>
      </c>
      <c r="J76" s="13">
        <f>+'[2]Riepilogo pesi'!H113</f>
        <v>0</v>
      </c>
      <c r="K76" s="13">
        <f>+'[2]Riepilogo pesi'!I113</f>
        <v>0</v>
      </c>
      <c r="L76" s="13">
        <f>+'[2]Riepilogo pesi'!J113</f>
        <v>0</v>
      </c>
      <c r="M76" s="13">
        <f>+'[2]Riepilogo pesi'!K113</f>
        <v>0</v>
      </c>
      <c r="N76" s="13">
        <f>+'[2]Riepilogo pesi'!L113</f>
        <v>0</v>
      </c>
      <c r="O76" s="13">
        <f>+'[2]Riepilogo pesi'!M113</f>
        <v>0</v>
      </c>
      <c r="P76" s="13">
        <f>+'[2]Riepilogo pesi'!N113</f>
        <v>0</v>
      </c>
    </row>
    <row r="77" spans="1:16" x14ac:dyDescent="0.25">
      <c r="A77" s="52"/>
      <c r="B77" s="16">
        <v>170604</v>
      </c>
      <c r="C77" s="17" t="s">
        <v>92</v>
      </c>
      <c r="D77" s="9" t="s">
        <v>59</v>
      </c>
      <c r="E77" s="13">
        <f>+'[2]Riepilogo pesi'!C115</f>
        <v>0</v>
      </c>
      <c r="F77" s="13">
        <f>+'[2]Riepilogo pesi'!D115</f>
        <v>0</v>
      </c>
      <c r="G77" s="13">
        <f>+'[2]Riepilogo pesi'!E115</f>
        <v>0</v>
      </c>
      <c r="H77" s="13">
        <f>+'[2]Riepilogo pesi'!F115</f>
        <v>0</v>
      </c>
      <c r="I77" s="13">
        <f>+'[2]Riepilogo pesi'!G115</f>
        <v>0</v>
      </c>
      <c r="J77" s="13">
        <f>+'[2]Riepilogo pesi'!H115</f>
        <v>0</v>
      </c>
      <c r="K77" s="13">
        <f>+'[2]Riepilogo pesi'!I115</f>
        <v>0</v>
      </c>
      <c r="L77" s="13">
        <f>+'[2]Riepilogo pesi'!J115</f>
        <v>0</v>
      </c>
      <c r="M77" s="13">
        <f>+'[2]Riepilogo pesi'!K115</f>
        <v>0</v>
      </c>
      <c r="N77" s="13">
        <f>+'[2]Riepilogo pesi'!L115</f>
        <v>0</v>
      </c>
      <c r="O77" s="13">
        <f>+'[2]Riepilogo pesi'!M115</f>
        <v>4020</v>
      </c>
      <c r="P77" s="13">
        <f>+'[2]Riepilogo pesi'!N115</f>
        <v>0</v>
      </c>
    </row>
    <row r="78" spans="1:16" x14ac:dyDescent="0.25">
      <c r="A78" s="52"/>
      <c r="B78" s="65">
        <v>170605</v>
      </c>
      <c r="C78" s="65" t="s">
        <v>93</v>
      </c>
      <c r="D78" s="9" t="s">
        <v>42</v>
      </c>
      <c r="E78" s="10">
        <f>+'[2]Riepilogo pesi'!C61+'[2]Riepilogo pesi'!C60</f>
        <v>6140</v>
      </c>
      <c r="F78" s="10">
        <f>+'[2]Riepilogo pesi'!D61+'[2]Riepilogo pesi'!D60</f>
        <v>5540</v>
      </c>
      <c r="G78" s="10">
        <f>+'[2]Riepilogo pesi'!E61+'[2]Riepilogo pesi'!E60</f>
        <v>0</v>
      </c>
      <c r="H78" s="10">
        <f>+'[2]Riepilogo pesi'!F61+'[2]Riepilogo pesi'!F60</f>
        <v>4360</v>
      </c>
      <c r="I78" s="10">
        <f>+'[2]Riepilogo pesi'!G61+'[2]Riepilogo pesi'!G60</f>
        <v>5740</v>
      </c>
      <c r="J78" s="10">
        <f>+'[2]Riepilogo pesi'!H61+'[2]Riepilogo pesi'!H60</f>
        <v>5820</v>
      </c>
      <c r="K78" s="10">
        <f>+'[2]Riepilogo pesi'!I61+'[2]Riepilogo pesi'!I60</f>
        <v>3760</v>
      </c>
      <c r="L78" s="10">
        <f>+'[2]Riepilogo pesi'!J61+'[2]Riepilogo pesi'!J60</f>
        <v>4480</v>
      </c>
      <c r="M78" s="10">
        <f>+'[2]Riepilogo pesi'!K61+'[2]Riepilogo pesi'!K60</f>
        <v>3715</v>
      </c>
      <c r="N78" s="10">
        <f>+'[2]Riepilogo pesi'!L61+'[2]Riepilogo pesi'!L60</f>
        <v>5350</v>
      </c>
      <c r="O78" s="10">
        <f>+'[2]Riepilogo pesi'!M61+'[2]Riepilogo pesi'!M60</f>
        <v>5680</v>
      </c>
      <c r="P78" s="10">
        <f>+'[2]Riepilogo pesi'!N61+'[2]Riepilogo pesi'!N60</f>
        <v>6420</v>
      </c>
    </row>
    <row r="79" spans="1:16" x14ac:dyDescent="0.25">
      <c r="A79" s="52"/>
      <c r="B79" s="66"/>
      <c r="C79" s="66"/>
      <c r="D79" s="9" t="s">
        <v>59</v>
      </c>
      <c r="E79" s="10">
        <f>+'[2]Riepilogo pesi'!C116</f>
        <v>240</v>
      </c>
      <c r="F79" s="10">
        <f>+'[2]Riepilogo pesi'!D116</f>
        <v>0</v>
      </c>
      <c r="G79" s="10">
        <f>+'[2]Riepilogo pesi'!E116</f>
        <v>120</v>
      </c>
      <c r="H79" s="10">
        <f>+'[2]Riepilogo pesi'!F116</f>
        <v>0</v>
      </c>
      <c r="I79" s="10">
        <f>+'[2]Riepilogo pesi'!G116</f>
        <v>0</v>
      </c>
      <c r="J79" s="10">
        <f>+'[2]Riepilogo pesi'!H116</f>
        <v>260</v>
      </c>
      <c r="K79" s="10">
        <f>+'[2]Riepilogo pesi'!I116</f>
        <v>40</v>
      </c>
      <c r="L79" s="10">
        <f>+'[2]Riepilogo pesi'!J116</f>
        <v>440</v>
      </c>
      <c r="M79" s="10">
        <f>+'[2]Riepilogo pesi'!K116</f>
        <v>0</v>
      </c>
      <c r="N79" s="10">
        <f>+'[2]Riepilogo pesi'!L116</f>
        <v>1720</v>
      </c>
      <c r="O79" s="10">
        <f>+'[2]Riepilogo pesi'!M116</f>
        <v>3260</v>
      </c>
      <c r="P79" s="10">
        <f>+'[2]Riepilogo pesi'!N116</f>
        <v>1140</v>
      </c>
    </row>
    <row r="80" spans="1:16" x14ac:dyDescent="0.25">
      <c r="A80" s="52"/>
      <c r="B80" s="16">
        <v>170802</v>
      </c>
      <c r="C80" s="17" t="s">
        <v>94</v>
      </c>
      <c r="D80" s="9" t="s">
        <v>95</v>
      </c>
      <c r="E80" s="10">
        <f>+'[2]Riepilogo pesi'!C111</f>
        <v>0</v>
      </c>
      <c r="F80" s="10">
        <f>+'[2]Riepilogo pesi'!D111</f>
        <v>0</v>
      </c>
      <c r="G80" s="10">
        <f>+'[2]Riepilogo pesi'!E111</f>
        <v>0</v>
      </c>
      <c r="H80" s="10">
        <f>+'[2]Riepilogo pesi'!F111</f>
        <v>0</v>
      </c>
      <c r="I80" s="10">
        <f>+'[2]Riepilogo pesi'!G111</f>
        <v>0</v>
      </c>
      <c r="J80" s="10">
        <f>+'[2]Riepilogo pesi'!H111</f>
        <v>0</v>
      </c>
      <c r="K80" s="10">
        <f>+'[2]Riepilogo pesi'!I111</f>
        <v>0</v>
      </c>
      <c r="L80" s="10">
        <f>+'[2]Riepilogo pesi'!J111</f>
        <v>0</v>
      </c>
      <c r="M80" s="10">
        <f>+'[2]Riepilogo pesi'!K111</f>
        <v>0</v>
      </c>
      <c r="N80" s="10">
        <f>+'[2]Riepilogo pesi'!L111</f>
        <v>0</v>
      </c>
      <c r="O80" s="10">
        <v>0</v>
      </c>
      <c r="P80" s="10">
        <f>+'[2]Riepilogo pesi'!N111</f>
        <v>0</v>
      </c>
    </row>
    <row r="81" spans="1:16" x14ac:dyDescent="0.25">
      <c r="A81" s="52"/>
      <c r="B81" s="14">
        <v>160601</v>
      </c>
      <c r="C81" s="14" t="s">
        <v>96</v>
      </c>
      <c r="D81" s="9" t="s">
        <v>54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1"/>
      <c r="J82" s="21"/>
      <c r="K82" s="21"/>
      <c r="L82" s="21"/>
      <c r="M82" s="21"/>
      <c r="N82" s="21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1"/>
      <c r="J83" s="21"/>
      <c r="K83" s="21"/>
      <c r="L83" s="21"/>
      <c r="M83" s="21"/>
      <c r="N83" s="21"/>
    </row>
    <row r="84" spans="1:16" ht="15" customHeight="1" x14ac:dyDescent="0.25">
      <c r="A84" s="52" t="s">
        <v>97</v>
      </c>
      <c r="B84" s="53">
        <v>200301</v>
      </c>
      <c r="C84" s="53" t="s">
        <v>98</v>
      </c>
      <c r="D84" s="19" t="s">
        <v>99</v>
      </c>
      <c r="E84" s="13">
        <f>+'[2]Riepilogo pesi'!C36</f>
        <v>0</v>
      </c>
      <c r="F84" s="13">
        <f>+'[2]Riepilogo pesi'!D36</f>
        <v>0</v>
      </c>
      <c r="G84" s="13">
        <f>+'[2]Riepilogo pesi'!E36</f>
        <v>0</v>
      </c>
      <c r="H84" s="13">
        <f>+'[2]Riepilogo pesi'!F36</f>
        <v>564050</v>
      </c>
      <c r="I84" s="13">
        <f>+'[2]Riepilogo pesi'!G36</f>
        <v>0</v>
      </c>
      <c r="J84" s="13">
        <f>+'[2]Riepilogo pesi'!H36</f>
        <v>0</v>
      </c>
      <c r="K84" s="13">
        <f>+'[2]Riepilogo pesi'!I36</f>
        <v>0</v>
      </c>
      <c r="L84" s="13">
        <f>+'[2]Riepilogo pesi'!J36</f>
        <v>0</v>
      </c>
      <c r="M84" s="13">
        <f>+'[2]Riepilogo pesi'!K36</f>
        <v>0</v>
      </c>
      <c r="N84" s="13">
        <f>+'[2]Riepilogo pesi'!L36</f>
        <v>0</v>
      </c>
      <c r="O84" s="13">
        <f>+'[2]Riepilogo pesi'!M36</f>
        <v>173010</v>
      </c>
      <c r="P84" s="13">
        <f>+'[2]Riepilogo pesi'!N36</f>
        <v>495410</v>
      </c>
    </row>
    <row r="85" spans="1:16" ht="15" customHeight="1" x14ac:dyDescent="0.25">
      <c r="A85" s="52"/>
      <c r="B85" s="54"/>
      <c r="C85" s="54"/>
      <c r="D85" s="19" t="s">
        <v>40</v>
      </c>
      <c r="E85" s="13">
        <f>+'[2]Riepilogo pesi'!C33</f>
        <v>911190</v>
      </c>
      <c r="F85" s="13">
        <f>+'[2]Riepilogo pesi'!D33</f>
        <v>974560</v>
      </c>
      <c r="G85" s="13">
        <f>+'[2]Riepilogo pesi'!E33</f>
        <v>1212120</v>
      </c>
      <c r="H85" s="13">
        <f>+'[2]Riepilogo pesi'!F33</f>
        <v>523360</v>
      </c>
      <c r="I85" s="13">
        <f>+'[2]Riepilogo pesi'!G33</f>
        <v>1167360</v>
      </c>
      <c r="J85" s="13">
        <f>+'[2]Riepilogo pesi'!H33</f>
        <v>1122530</v>
      </c>
      <c r="K85" s="13">
        <f>+'[2]Riepilogo pesi'!I33</f>
        <v>966110</v>
      </c>
      <c r="L85" s="13">
        <f>+'[2]Riepilogo pesi'!J33</f>
        <v>1017840</v>
      </c>
      <c r="M85" s="13">
        <f>+'[2]Riepilogo pesi'!K33</f>
        <v>1120030</v>
      </c>
      <c r="N85" s="13">
        <f>+'[2]Riepilogo pesi'!L33</f>
        <v>1125040</v>
      </c>
      <c r="O85" s="13">
        <f>+'[2]Riepilogo pesi'!M33</f>
        <v>1000000</v>
      </c>
      <c r="P85" s="13">
        <f>+'[2]Riepilogo pesi'!N33</f>
        <v>904050</v>
      </c>
    </row>
    <row r="86" spans="1:16" ht="15" customHeight="1" x14ac:dyDescent="0.25">
      <c r="A86" s="22"/>
      <c r="B86" s="22"/>
      <c r="C86" s="22"/>
      <c r="D86" s="22"/>
      <c r="E86" s="22"/>
      <c r="F86" s="22"/>
      <c r="G86" s="22"/>
      <c r="H86" s="22"/>
      <c r="I86" s="21"/>
      <c r="J86" s="21"/>
      <c r="K86" s="21"/>
      <c r="L86" s="21"/>
      <c r="M86" s="21"/>
      <c r="N86" s="21"/>
      <c r="O86" s="21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1"/>
      <c r="J87" s="21"/>
      <c r="K87" s="21"/>
      <c r="L87" s="21"/>
      <c r="M87" s="21"/>
      <c r="N87" s="21"/>
      <c r="O87" s="21"/>
    </row>
    <row r="88" spans="1:16" x14ac:dyDescent="0.25">
      <c r="A88" s="4" t="s">
        <v>17</v>
      </c>
      <c r="B88" s="40"/>
      <c r="C88" s="40"/>
      <c r="D88" s="41"/>
      <c r="E88" s="24">
        <f t="shared" ref="E88:N88" si="0">SUM(E4:E71)-SUM(E17:E21)</f>
        <v>4629765</v>
      </c>
      <c r="F88" s="24">
        <f t="shared" si="0"/>
        <v>4475799</v>
      </c>
      <c r="G88" s="24">
        <f t="shared" si="0"/>
        <v>5232898</v>
      </c>
      <c r="H88" s="24">
        <f t="shared" si="0"/>
        <v>5049664</v>
      </c>
      <c r="I88" s="24">
        <f t="shared" si="0"/>
        <v>5464147</v>
      </c>
      <c r="J88" s="24">
        <f t="shared" si="0"/>
        <v>5129469</v>
      </c>
      <c r="K88" s="24">
        <f t="shared" si="0"/>
        <v>4597934</v>
      </c>
      <c r="L88" s="24">
        <f t="shared" si="0"/>
        <v>4770822</v>
      </c>
      <c r="M88" s="24">
        <f t="shared" si="0"/>
        <v>5115709</v>
      </c>
      <c r="N88" s="24">
        <f t="shared" si="0"/>
        <v>5100956</v>
      </c>
      <c r="O88" s="24">
        <f>SUM(O4:O71)-SUM(O17:O21)</f>
        <v>5129448</v>
      </c>
      <c r="P88" s="24">
        <f>SUM(P4:P71)-SUM(P17:P21)</f>
        <v>5167843</v>
      </c>
    </row>
    <row r="89" spans="1:16" x14ac:dyDescent="0.25">
      <c r="A89" s="4" t="s">
        <v>87</v>
      </c>
      <c r="B89" s="42"/>
      <c r="C89" s="42"/>
      <c r="D89" s="43"/>
      <c r="E89" s="24">
        <f t="shared" ref="E89:O89" si="1">+SUM(E74:E81)+SUM(E17:E21)</f>
        <v>116780</v>
      </c>
      <c r="F89" s="24">
        <f t="shared" si="1"/>
        <v>128440</v>
      </c>
      <c r="G89" s="24">
        <f t="shared" si="1"/>
        <v>191020</v>
      </c>
      <c r="H89" s="24">
        <f t="shared" si="1"/>
        <v>158060</v>
      </c>
      <c r="I89" s="24">
        <f t="shared" si="1"/>
        <v>210040</v>
      </c>
      <c r="J89" s="24">
        <f t="shared" si="1"/>
        <v>167380</v>
      </c>
      <c r="K89" s="24">
        <f t="shared" si="1"/>
        <v>152080</v>
      </c>
      <c r="L89" s="24">
        <f t="shared" si="1"/>
        <v>168420</v>
      </c>
      <c r="M89" s="24">
        <f t="shared" si="1"/>
        <v>232875</v>
      </c>
      <c r="N89" s="24">
        <f t="shared" si="1"/>
        <v>213480</v>
      </c>
      <c r="O89" s="24">
        <f t="shared" si="1"/>
        <v>188360</v>
      </c>
      <c r="P89" s="24">
        <f>+SUM(P74:P81)+SUM(P17:P21)</f>
        <v>121260</v>
      </c>
    </row>
    <row r="90" spans="1:16" x14ac:dyDescent="0.25">
      <c r="A90" s="4" t="s">
        <v>97</v>
      </c>
      <c r="B90" s="44"/>
      <c r="C90" s="44"/>
      <c r="D90" s="45"/>
      <c r="E90" s="24">
        <f t="shared" ref="E90" si="2">SUM(E84:E85)</f>
        <v>911190</v>
      </c>
      <c r="F90" s="24">
        <f t="shared" ref="F90:P90" si="3">SUM(F84:F85)</f>
        <v>974560</v>
      </c>
      <c r="G90" s="24">
        <f t="shared" si="3"/>
        <v>1212120</v>
      </c>
      <c r="H90" s="24">
        <f t="shared" si="3"/>
        <v>1087410</v>
      </c>
      <c r="I90" s="24">
        <f t="shared" si="3"/>
        <v>1167360</v>
      </c>
      <c r="J90" s="24">
        <f t="shared" si="3"/>
        <v>1122530</v>
      </c>
      <c r="K90" s="24">
        <f t="shared" si="3"/>
        <v>966110</v>
      </c>
      <c r="L90" s="24">
        <f t="shared" si="3"/>
        <v>1017840</v>
      </c>
      <c r="M90" s="24">
        <f t="shared" si="3"/>
        <v>1120030</v>
      </c>
      <c r="N90" s="24">
        <f t="shared" si="3"/>
        <v>1125040</v>
      </c>
      <c r="O90" s="24">
        <f t="shared" si="3"/>
        <v>1173010</v>
      </c>
      <c r="P90" s="24">
        <f t="shared" si="3"/>
        <v>1399460</v>
      </c>
    </row>
    <row r="91" spans="1:16" x14ac:dyDescent="0.25">
      <c r="A91" s="20"/>
      <c r="B91" s="20"/>
      <c r="C91" s="20"/>
      <c r="D91" s="20"/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1"/>
    </row>
    <row r="92" spans="1:16" x14ac:dyDescent="0.25">
      <c r="A92" s="4" t="s">
        <v>100</v>
      </c>
      <c r="B92" s="46"/>
      <c r="C92" s="46"/>
      <c r="D92" s="47"/>
      <c r="E92" s="24">
        <f>+E88+E89+E90</f>
        <v>5657735</v>
      </c>
      <c r="F92" s="25">
        <f t="shared" ref="F92:M92" si="4">+F88+F89+F90</f>
        <v>5578799</v>
      </c>
      <c r="G92" s="25">
        <f t="shared" si="4"/>
        <v>6636038</v>
      </c>
      <c r="H92" s="25">
        <f>+H88+H89+H90</f>
        <v>6295134</v>
      </c>
      <c r="I92" s="25">
        <f t="shared" si="4"/>
        <v>6841547</v>
      </c>
      <c r="J92" s="25">
        <f t="shared" si="4"/>
        <v>6419379</v>
      </c>
      <c r="K92" s="25">
        <f t="shared" si="4"/>
        <v>5716124</v>
      </c>
      <c r="L92" s="25">
        <f>+L88+L89+L90</f>
        <v>5957082</v>
      </c>
      <c r="M92" s="25">
        <f t="shared" si="4"/>
        <v>6468614</v>
      </c>
      <c r="N92" s="25">
        <f>+N88+N89+N90</f>
        <v>6439476</v>
      </c>
      <c r="O92" s="25">
        <f t="shared" ref="O92" si="5">+O88+O89+O90</f>
        <v>6490818</v>
      </c>
      <c r="P92" s="25">
        <f>+P88+P89+P90</f>
        <v>6688563</v>
      </c>
    </row>
    <row r="93" spans="1:16" ht="21" x14ac:dyDescent="0.35">
      <c r="A93" s="4" t="s">
        <v>101</v>
      </c>
      <c r="B93" s="46"/>
      <c r="C93" s="46"/>
      <c r="D93" s="47"/>
      <c r="E93" s="26">
        <f t="shared" ref="E93:P93" si="6">IFERROR(+E88/(E88+E90),)</f>
        <v>0.83555361846468701</v>
      </c>
      <c r="F93" s="26">
        <f t="shared" si="6"/>
        <v>0.82119342964380881</v>
      </c>
      <c r="G93" s="26">
        <f t="shared" si="6"/>
        <v>0.81192915209856664</v>
      </c>
      <c r="H93" s="26">
        <f t="shared" si="6"/>
        <v>0.82281295614164018</v>
      </c>
      <c r="I93" s="26">
        <f t="shared" si="6"/>
        <v>0.82396761399784391</v>
      </c>
      <c r="J93" s="26">
        <f t="shared" si="6"/>
        <v>0.82045262643196204</v>
      </c>
      <c r="K93" s="26">
        <f t="shared" si="6"/>
        <v>0.82636549962581174</v>
      </c>
      <c r="L93" s="26">
        <f t="shared" si="6"/>
        <v>0.82416662088752113</v>
      </c>
      <c r="M93" s="26">
        <f t="shared" si="6"/>
        <v>0.82038536250474881</v>
      </c>
      <c r="N93" s="26">
        <f t="shared" si="6"/>
        <v>0.81929959479575643</v>
      </c>
      <c r="O93" s="26">
        <f t="shared" si="6"/>
        <v>0.81388055263517822</v>
      </c>
      <c r="P93" s="26">
        <f t="shared" si="6"/>
        <v>0.78690491363045079</v>
      </c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6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2"/>
      <c r="L95" s="22"/>
      <c r="M95" s="22"/>
      <c r="N95" s="22"/>
    </row>
    <row r="96" spans="1:16" x14ac:dyDescent="0.25">
      <c r="A96" s="48" t="s">
        <v>102</v>
      </c>
      <c r="B96" s="48"/>
      <c r="C96" s="28" t="s">
        <v>103</v>
      </c>
      <c r="D96" s="29" t="s">
        <v>104</v>
      </c>
      <c r="E96" s="24" t="s">
        <v>105</v>
      </c>
      <c r="F96" s="24" t="s">
        <v>106</v>
      </c>
      <c r="G96" s="24" t="s">
        <v>107</v>
      </c>
      <c r="H96" s="24" t="s">
        <v>108</v>
      </c>
      <c r="I96" s="24" t="s">
        <v>109</v>
      </c>
      <c r="J96" s="24" t="s">
        <v>110</v>
      </c>
      <c r="K96" s="24" t="s">
        <v>111</v>
      </c>
      <c r="L96" s="24" t="s">
        <v>112</v>
      </c>
      <c r="M96" s="24" t="s">
        <v>113</v>
      </c>
      <c r="N96" s="24" t="s">
        <v>114</v>
      </c>
      <c r="O96" s="24" t="s">
        <v>115</v>
      </c>
      <c r="P96" s="24" t="s">
        <v>116</v>
      </c>
    </row>
    <row r="97" spans="1:16" ht="21" x14ac:dyDescent="0.35">
      <c r="A97" s="48"/>
      <c r="B97" s="48"/>
      <c r="C97" s="30">
        <v>4588</v>
      </c>
      <c r="D97" s="31">
        <f>+C97*0.3*500*2</f>
        <v>1376399.9999999998</v>
      </c>
      <c r="E97" s="31">
        <f>+$D$97/12</f>
        <v>114699.99999999999</v>
      </c>
      <c r="F97" s="31">
        <f t="shared" ref="F97:P97" si="7">IF(F92=0,0,+$D$97/12)</f>
        <v>114699.99999999999</v>
      </c>
      <c r="G97" s="31">
        <f t="shared" si="7"/>
        <v>114699.99999999999</v>
      </c>
      <c r="H97" s="31">
        <f t="shared" si="7"/>
        <v>114699.99999999999</v>
      </c>
      <c r="I97" s="31">
        <f t="shared" si="7"/>
        <v>114699.99999999999</v>
      </c>
      <c r="J97" s="31">
        <f t="shared" si="7"/>
        <v>114699.99999999999</v>
      </c>
      <c r="K97" s="31">
        <f t="shared" si="7"/>
        <v>114699.99999999999</v>
      </c>
      <c r="L97" s="31">
        <f t="shared" si="7"/>
        <v>114699.99999999999</v>
      </c>
      <c r="M97" s="31">
        <f t="shared" si="7"/>
        <v>114699.99999999999</v>
      </c>
      <c r="N97" s="31">
        <f t="shared" si="7"/>
        <v>114699.99999999999</v>
      </c>
      <c r="O97" s="31">
        <f t="shared" si="7"/>
        <v>114699.99999999999</v>
      </c>
      <c r="P97" s="31">
        <f t="shared" si="7"/>
        <v>114699.99999999999</v>
      </c>
    </row>
    <row r="98" spans="1:16" x14ac:dyDescent="0.25">
      <c r="A98" s="22"/>
      <c r="B98" s="32"/>
      <c r="C98" s="32"/>
      <c r="D98" s="32"/>
      <c r="E98" s="33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1:16" x14ac:dyDescent="0.25">
      <c r="A99" s="22"/>
      <c r="B99" s="32"/>
      <c r="C99" s="32"/>
      <c r="D99" s="32"/>
      <c r="E99" s="33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1:16" ht="21" x14ac:dyDescent="0.35">
      <c r="A100" s="49" t="s">
        <v>129</v>
      </c>
      <c r="B100" s="50"/>
      <c r="C100" s="50"/>
      <c r="D100" s="51"/>
      <c r="E100" s="26">
        <f t="shared" ref="E100:P100" si="8">IFERROR(+(E88+E97)/(E88+E90+E97),)</f>
        <v>0.83888868751718415</v>
      </c>
      <c r="F100" s="26">
        <f t="shared" si="8"/>
        <v>0.82487876588550091</v>
      </c>
      <c r="G100" s="26">
        <f t="shared" si="8"/>
        <v>0.81521766636919457</v>
      </c>
      <c r="H100" s="26">
        <f t="shared" si="8"/>
        <v>0.82606377005950626</v>
      </c>
      <c r="I100" s="26">
        <f t="shared" si="8"/>
        <v>0.82696054242035566</v>
      </c>
      <c r="J100" s="26">
        <f t="shared" si="8"/>
        <v>0.82368728284468917</v>
      </c>
      <c r="K100" s="26">
        <f t="shared" si="8"/>
        <v>0.8298725915448909</v>
      </c>
      <c r="L100" s="26">
        <f t="shared" si="8"/>
        <v>0.82758299423277781</v>
      </c>
      <c r="M100" s="26">
        <f t="shared" si="8"/>
        <v>0.82362951600668866</v>
      </c>
      <c r="N100" s="26">
        <f t="shared" si="8"/>
        <v>0.82256837419740669</v>
      </c>
      <c r="O100" s="26">
        <f t="shared" si="8"/>
        <v>0.81720724345574791</v>
      </c>
      <c r="P100" s="26">
        <f t="shared" si="8"/>
        <v>0.79056279980718358</v>
      </c>
    </row>
    <row r="110" spans="1:16" x14ac:dyDescent="0.25"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</row>
    <row r="112" spans="1:16" x14ac:dyDescent="0.25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</sheetData>
  <mergeCells count="43">
    <mergeCell ref="A1:H1"/>
    <mergeCell ref="A4:A71"/>
    <mergeCell ref="B5:B6"/>
    <mergeCell ref="C5:C6"/>
    <mergeCell ref="B8:B9"/>
    <mergeCell ref="C8:C9"/>
    <mergeCell ref="B13:B15"/>
    <mergeCell ref="C13:C15"/>
    <mergeCell ref="B17:B21"/>
    <mergeCell ref="C17:C21"/>
    <mergeCell ref="B26:B28"/>
    <mergeCell ref="C26:C28"/>
    <mergeCell ref="B29:B30"/>
    <mergeCell ref="C29:C30"/>
    <mergeCell ref="B35:B36"/>
    <mergeCell ref="C35:C36"/>
    <mergeCell ref="B37:B39"/>
    <mergeCell ref="C37:C39"/>
    <mergeCell ref="B45:B46"/>
    <mergeCell ref="C45:C46"/>
    <mergeCell ref="B50:B53"/>
    <mergeCell ref="C50:C53"/>
    <mergeCell ref="B55:B56"/>
    <mergeCell ref="C55:C56"/>
    <mergeCell ref="B57:B58"/>
    <mergeCell ref="C57:C58"/>
    <mergeCell ref="B61:B62"/>
    <mergeCell ref="C61:C62"/>
    <mergeCell ref="B63:B70"/>
    <mergeCell ref="C63:C70"/>
    <mergeCell ref="A74:A81"/>
    <mergeCell ref="B74:B75"/>
    <mergeCell ref="C74:C75"/>
    <mergeCell ref="B78:B79"/>
    <mergeCell ref="C78:C79"/>
    <mergeCell ref="B93:D93"/>
    <mergeCell ref="A96:B97"/>
    <mergeCell ref="A100:D100"/>
    <mergeCell ref="A84:A85"/>
    <mergeCell ref="B84:B85"/>
    <mergeCell ref="C84:C85"/>
    <mergeCell ref="B88:D90"/>
    <mergeCell ref="B92:D9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Serra</dc:creator>
  <cp:lastModifiedBy>Elisa Chiabotto</cp:lastModifiedBy>
  <dcterms:created xsi:type="dcterms:W3CDTF">2023-02-08T15:05:45Z</dcterms:created>
  <dcterms:modified xsi:type="dcterms:W3CDTF">2023-02-23T10:40:15Z</dcterms:modified>
</cp:coreProperties>
</file>