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.chiabotto\Downloads\"/>
    </mc:Choice>
  </mc:AlternateContent>
  <xr:revisionPtr revIDLastSave="0" documentId="13_ncr:1_{D171C31E-5091-4762-94E2-5E071BA219FF}" xr6:coauthVersionLast="47" xr6:coauthVersionMax="47" xr10:uidLastSave="{00000000-0000-0000-0000-000000000000}"/>
  <bookViews>
    <workbookView xWindow="-120" yWindow="-120" windowWidth="29040" windowHeight="15720" xr2:uid="{44F0D02F-51A8-4699-BD59-A644D928E3A7}"/>
  </bookViews>
  <sheets>
    <sheet name="202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G79" i="1"/>
  <c r="H79" i="1"/>
  <c r="I79" i="1"/>
  <c r="J79" i="1"/>
  <c r="K79" i="1"/>
  <c r="L79" i="1"/>
  <c r="M79" i="1"/>
  <c r="N79" i="1"/>
  <c r="O79" i="1"/>
  <c r="P79" i="1"/>
  <c r="F80" i="1"/>
  <c r="G80" i="1"/>
  <c r="H80" i="1"/>
  <c r="I80" i="1"/>
  <c r="J80" i="1"/>
  <c r="K80" i="1"/>
  <c r="L80" i="1"/>
  <c r="M80" i="1"/>
  <c r="N80" i="1"/>
  <c r="O80" i="1"/>
  <c r="P80" i="1"/>
  <c r="E80" i="1"/>
  <c r="E79" i="1"/>
  <c r="D89" i="1" l="1"/>
  <c r="E89" i="1" s="1"/>
  <c r="P81" i="1"/>
  <c r="O81" i="1"/>
  <c r="N81" i="1"/>
  <c r="M81" i="1"/>
  <c r="L81" i="1"/>
  <c r="K81" i="1"/>
  <c r="J81" i="1"/>
  <c r="I81" i="1"/>
  <c r="H81" i="1"/>
  <c r="G81" i="1"/>
  <c r="F81" i="1"/>
  <c r="E81" i="1"/>
  <c r="E84" i="1" s="1"/>
  <c r="G84" i="1" l="1"/>
  <c r="G83" i="1"/>
  <c r="O84" i="1"/>
  <c r="O83" i="1"/>
  <c r="L84" i="1"/>
  <c r="L83" i="1"/>
  <c r="K84" i="1"/>
  <c r="K83" i="1"/>
  <c r="H84" i="1"/>
  <c r="H83" i="1"/>
  <c r="P84" i="1"/>
  <c r="P83" i="1"/>
  <c r="F84" i="1"/>
  <c r="F83" i="1"/>
  <c r="J83" i="1"/>
  <c r="J84" i="1"/>
  <c r="N84" i="1"/>
  <c r="N83" i="1"/>
  <c r="E83" i="1"/>
  <c r="E92" i="1"/>
  <c r="I84" i="1"/>
  <c r="I83" i="1"/>
  <c r="M84" i="1"/>
  <c r="M83" i="1"/>
  <c r="K89" i="1" l="1"/>
  <c r="K92" i="1" s="1"/>
  <c r="N89" i="1"/>
  <c r="N92" i="1" s="1"/>
  <c r="J89" i="1"/>
  <c r="J92" i="1" s="1"/>
  <c r="H89" i="1"/>
  <c r="H92" i="1" s="1"/>
  <c r="O89" i="1"/>
  <c r="O92" i="1" s="1"/>
  <c r="L89" i="1"/>
  <c r="L92" i="1" s="1"/>
  <c r="M89" i="1"/>
  <c r="M92" i="1" s="1"/>
  <c r="G89" i="1"/>
  <c r="G92" i="1" s="1"/>
  <c r="I89" i="1"/>
  <c r="I92" i="1" s="1"/>
  <c r="F89" i="1"/>
  <c r="F92" i="1" s="1"/>
  <c r="P89" i="1"/>
  <c r="P92" i="1" s="1"/>
</calcChain>
</file>

<file path=xl/sharedStrings.xml><?xml version="1.0" encoding="utf-8"?>
<sst xmlns="http://schemas.openxmlformats.org/spreadsheetml/2006/main" count="159" uniqueCount="123">
  <si>
    <t>Quantità registrate alla pesa e dichiarate dagli impianti di destinazione</t>
  </si>
  <si>
    <t xml:space="preserve">Tipologia di rifiuto </t>
  </si>
  <si>
    <t>Codice Europeo Rifiuti</t>
  </si>
  <si>
    <t>Descrizione</t>
  </si>
  <si>
    <t>Impianto di destinazione</t>
  </si>
  <si>
    <t>Gennaio</t>
  </si>
  <si>
    <t>Febbraio</t>
  </si>
  <si>
    <t>Marzo</t>
  </si>
  <si>
    <t>Aprile</t>
  </si>
  <si>
    <t xml:space="preserve">Maggio </t>
  </si>
  <si>
    <t xml:space="preserve">Giugno </t>
  </si>
  <si>
    <t>Luglio</t>
  </si>
  <si>
    <t>Agosto</t>
  </si>
  <si>
    <t>Settembre</t>
  </si>
  <si>
    <t>Ottobre</t>
  </si>
  <si>
    <t>Novembre</t>
  </si>
  <si>
    <t>Dicembre</t>
  </si>
  <si>
    <t>RACCOLTA DIFFERENZIATA</t>
  </si>
  <si>
    <t>Imballaggi in cartone</t>
  </si>
  <si>
    <t>BANDINI -CASAMENTI  SRL</t>
  </si>
  <si>
    <t>Plastica</t>
  </si>
  <si>
    <t>IL SOLCO</t>
  </si>
  <si>
    <t>Imballaggi in legno</t>
  </si>
  <si>
    <t>ECOLEGNO FORLI' SRL</t>
  </si>
  <si>
    <t>Imballagi in vetro</t>
  </si>
  <si>
    <t>HERAMBIENTE SPA-PEA</t>
  </si>
  <si>
    <t>Contenitori TFC</t>
  </si>
  <si>
    <t>LA CART SRL - RIMINI</t>
  </si>
  <si>
    <t>Pneumatici</t>
  </si>
  <si>
    <t>ALBATROS ECOLOGIA AMBIENTE S.C.A R.L.</t>
  </si>
  <si>
    <t>Filtri dell'olio</t>
  </si>
  <si>
    <t>Contenitori in pressione</t>
  </si>
  <si>
    <t>HASI_SRL-FE</t>
  </si>
  <si>
    <t>HERAMBIENTE SPA-RA_F3</t>
  </si>
  <si>
    <t>Inerti</t>
  </si>
  <si>
    <t>CONSAR</t>
  </si>
  <si>
    <t>SA.PI.FO</t>
  </si>
  <si>
    <t>Rifiuti misti da costruzione e demolizione</t>
  </si>
  <si>
    <t>CASALBONI</t>
  </si>
  <si>
    <t>Carta e cartone</t>
  </si>
  <si>
    <t>Umido</t>
  </si>
  <si>
    <t>HERAMBIENTE SPA-BUSCA</t>
  </si>
  <si>
    <t>SALERNO PIETRO</t>
  </si>
  <si>
    <t>Pannoloni/Pannolini</t>
  </si>
  <si>
    <t>HERAMBIENTE SPA-TERMOVALORIZZATORE</t>
  </si>
  <si>
    <t>Solventi</t>
  </si>
  <si>
    <t>LA CART SRL - PIEVESESTINA</t>
  </si>
  <si>
    <t>Acidi</t>
  </si>
  <si>
    <t>Sostanze alcaline</t>
  </si>
  <si>
    <t>Pesticidi</t>
  </si>
  <si>
    <t>Raee 5- Tubi fluorescenti</t>
  </si>
  <si>
    <t>DISMECO</t>
  </si>
  <si>
    <t>Raee 1 - Frigoriferi</t>
  </si>
  <si>
    <t>ASSOPLAST</t>
  </si>
  <si>
    <t>TRED CARPI</t>
  </si>
  <si>
    <t>Oli vegetali</t>
  </si>
  <si>
    <t>GATTI SRL</t>
  </si>
  <si>
    <t>Oli minerali</t>
  </si>
  <si>
    <t>MONTIECO SRL</t>
  </si>
  <si>
    <t>Vernici, inchiostri, adesivi, resine</t>
  </si>
  <si>
    <t>Detergenti</t>
  </si>
  <si>
    <t>Farmaci</t>
  </si>
  <si>
    <t>Raee 3 - Tv e Monitor</t>
  </si>
  <si>
    <t>NIAL NIZZOLI</t>
  </si>
  <si>
    <t>Legno</t>
  </si>
  <si>
    <t>Metalli ferrosi</t>
  </si>
  <si>
    <t>PADOVANI FRANCESCO SRL</t>
  </si>
  <si>
    <t>Verde</t>
  </si>
  <si>
    <t>RECTER SRL-FAENZA</t>
  </si>
  <si>
    <t>VERDE SNC TAZZARI</t>
  </si>
  <si>
    <t>A.D COMPOST</t>
  </si>
  <si>
    <t>Spazzamento</t>
  </si>
  <si>
    <t>ALBATROS ECOLOGIA AMBIENTE S.C. A R.L.</t>
  </si>
  <si>
    <t>Rifiuti ingombranti</t>
  </si>
  <si>
    <t>150106PL</t>
  </si>
  <si>
    <t>Plastica e lattine</t>
  </si>
  <si>
    <t>ARGECO</t>
  </si>
  <si>
    <t>HERAMBIENTE SPA-VOLTANA</t>
  </si>
  <si>
    <t>200133PI</t>
  </si>
  <si>
    <t>Pile</t>
  </si>
  <si>
    <t>200136R2</t>
  </si>
  <si>
    <t>Raee 2 - Grandi elettrodomestici</t>
  </si>
  <si>
    <t>SIDER ROTTAMI</t>
  </si>
  <si>
    <t>200136R4</t>
  </si>
  <si>
    <t>Raee 4 - Piccoli elettrodomestici</t>
  </si>
  <si>
    <t>TREOTTOUNO</t>
  </si>
  <si>
    <t>RAEETECH</t>
  </si>
  <si>
    <t>REAKIRO</t>
  </si>
  <si>
    <t>STENA METAL</t>
  </si>
  <si>
    <t>80318</t>
  </si>
  <si>
    <t>Toner e cartucce</t>
  </si>
  <si>
    <t>ECO-RECUPERI SRL</t>
  </si>
  <si>
    <t>FRAZIONI NEUTRE</t>
  </si>
  <si>
    <t>150106FIT</t>
  </si>
  <si>
    <t>Contenitori fitofarmaci bonificati</t>
  </si>
  <si>
    <t>Materiali isolanti pericolosi</t>
  </si>
  <si>
    <t>ECO SER RLS</t>
  </si>
  <si>
    <t>Materiali isolanti</t>
  </si>
  <si>
    <t>Materiali contenenti amianto</t>
  </si>
  <si>
    <t>Materiali da costruzione a base di gesso</t>
  </si>
  <si>
    <t>ECOCAVE SRL</t>
  </si>
  <si>
    <t>Accumulatori al piombo</t>
  </si>
  <si>
    <t>RIFIUTO INDIFFERENZIATO</t>
  </si>
  <si>
    <t>Secco residuo</t>
  </si>
  <si>
    <t>HERAMBIENTE SPA-AVANFOSSA</t>
  </si>
  <si>
    <t>TOTALE</t>
  </si>
  <si>
    <t>Percentuale raccolta differenziata</t>
  </si>
  <si>
    <t>Stima rifiuti avviati a compostaggio domestico ( DGR 2218/16, All.1 art.4)</t>
  </si>
  <si>
    <t>Numero compostiere/ cumuli</t>
  </si>
  <si>
    <t>Kg ANNUI ( DGR 2218/16 , All.1 art.4)</t>
  </si>
  <si>
    <t>Kg Gennaio</t>
  </si>
  <si>
    <t>KG Febbraio</t>
  </si>
  <si>
    <t>Kg Marzo</t>
  </si>
  <si>
    <t>KG Aprile</t>
  </si>
  <si>
    <t>KG Maggio</t>
  </si>
  <si>
    <t>KG Giugno</t>
  </si>
  <si>
    <t>KG Luglio</t>
  </si>
  <si>
    <t>KG Agosto</t>
  </si>
  <si>
    <t>KG Settembre</t>
  </si>
  <si>
    <t>KG Ottobre</t>
  </si>
  <si>
    <t>KG Novembre</t>
  </si>
  <si>
    <t>KG Dicembre</t>
  </si>
  <si>
    <t>Percentuale raccolta differenziata con compostaggio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</si>
</sst>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\ _€_-;\-* #,##0.0\ _€_-;_-* &quot;-&quot;??\ _€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charset val="1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5" fillId="0" borderId="2" xfId="0" applyFont="1" applyBorder="1"/>
    <xf numFmtId="166" fontId="0" fillId="0" borderId="2" xfId="1" applyNumberFormat="1" applyFont="1" applyFill="1" applyBorder="1"/>
    <xf numFmtId="0" fontId="5" fillId="4" borderId="2" xfId="0" applyFont="1" applyFill="1" applyBorder="1" applyAlignment="1">
      <alignment horizontal="left"/>
    </xf>
    <xf numFmtId="0" fontId="5" fillId="4" borderId="2" xfId="0" applyFont="1" applyFill="1" applyBorder="1"/>
    <xf numFmtId="166" fontId="6" fillId="0" borderId="2" xfId="1" applyNumberFormat="1" applyFont="1" applyFill="1" applyBorder="1"/>
    <xf numFmtId="0" fontId="5" fillId="6" borderId="2" xfId="0" applyFont="1" applyFill="1" applyBorder="1" applyAlignment="1">
      <alignment horizontal="left"/>
    </xf>
    <xf numFmtId="0" fontId="5" fillId="6" borderId="2" xfId="0" applyFont="1" applyFill="1" applyBorder="1"/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/>
    <xf numFmtId="0" fontId="5" fillId="3" borderId="4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11" borderId="6" xfId="0" applyFill="1" applyBorder="1"/>
    <xf numFmtId="0" fontId="0" fillId="11" borderId="0" xfId="0" applyFill="1" applyAlignment="1">
      <alignment horizontal="center"/>
    </xf>
    <xf numFmtId="0" fontId="0" fillId="11" borderId="0" xfId="0" applyFill="1"/>
    <xf numFmtId="0" fontId="5" fillId="6" borderId="5" xfId="0" applyFont="1" applyFill="1" applyBorder="1" applyAlignment="1">
      <alignment horizontal="left"/>
    </xf>
    <xf numFmtId="164" fontId="0" fillId="0" borderId="2" xfId="0" applyNumberFormat="1" applyBorder="1"/>
    <xf numFmtId="166" fontId="0" fillId="0" borderId="2" xfId="0" applyNumberFormat="1" applyBorder="1"/>
    <xf numFmtId="167" fontId="7" fillId="0" borderId="2" xfId="2" applyNumberFormat="1" applyFont="1" applyBorder="1" applyAlignment="1">
      <alignment horizontal="center"/>
    </xf>
    <xf numFmtId="0" fontId="0" fillId="11" borderId="9" xfId="0" applyFill="1" applyBorder="1"/>
    <xf numFmtId="164" fontId="0" fillId="0" borderId="2" xfId="0" applyNumberFormat="1" applyBorder="1" applyAlignment="1">
      <alignment wrapText="1"/>
    </xf>
    <xf numFmtId="0" fontId="0" fillId="0" borderId="2" xfId="0" applyBorder="1"/>
    <xf numFmtId="166" fontId="7" fillId="0" borderId="4" xfId="1" applyNumberFormat="1" applyFont="1" applyBorder="1" applyAlignment="1">
      <alignment horizontal="center"/>
    </xf>
    <xf numFmtId="166" fontId="0" fillId="0" borderId="2" xfId="1" applyNumberFormat="1" applyFont="1" applyBorder="1"/>
    <xf numFmtId="0" fontId="0" fillId="11" borderId="0" xfId="0" applyFill="1" applyAlignment="1">
      <alignment horizontal="left"/>
    </xf>
    <xf numFmtId="164" fontId="0" fillId="11" borderId="0" xfId="0" applyNumberFormat="1" applyFill="1"/>
    <xf numFmtId="165" fontId="0" fillId="0" borderId="0" xfId="0" applyNumberForma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13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5" fillId="12" borderId="3" xfId="0" applyFont="1" applyFill="1" applyBorder="1" applyAlignment="1">
      <alignment horizontal="left"/>
    </xf>
    <xf numFmtId="0" fontId="5" fillId="12" borderId="4" xfId="0" applyFont="1" applyFill="1" applyBorder="1" applyAlignment="1">
      <alignment horizontal="left"/>
    </xf>
    <xf numFmtId="0" fontId="5" fillId="10" borderId="3" xfId="0" applyFont="1" applyFill="1" applyBorder="1" applyAlignment="1">
      <alignment horizontal="left"/>
    </xf>
    <xf numFmtId="0" fontId="5" fillId="10" borderId="4" xfId="0" applyFont="1" applyFill="1" applyBorder="1" applyAlignment="1">
      <alignment horizontal="left"/>
    </xf>
    <xf numFmtId="0" fontId="5" fillId="10" borderId="3" xfId="0" applyFont="1" applyFill="1" applyBorder="1"/>
    <xf numFmtId="0" fontId="5" fillId="10" borderId="4" xfId="0" applyFont="1" applyFill="1" applyBorder="1"/>
    <xf numFmtId="0" fontId="5" fillId="8" borderId="3" xfId="0" applyFont="1" applyFill="1" applyBorder="1" applyAlignment="1">
      <alignment horizontal="left"/>
    </xf>
    <xf numFmtId="0" fontId="5" fillId="8" borderId="4" xfId="0" applyFont="1" applyFill="1" applyBorder="1" applyAlignment="1">
      <alignment horizontal="left"/>
    </xf>
    <xf numFmtId="0" fontId="5" fillId="8" borderId="3" xfId="0" applyFont="1" applyFill="1" applyBorder="1"/>
    <xf numFmtId="0" fontId="5" fillId="8" borderId="4" xfId="0" applyFont="1" applyFill="1" applyBorder="1"/>
    <xf numFmtId="0" fontId="5" fillId="8" borderId="5" xfId="0" applyFont="1" applyFill="1" applyBorder="1" applyAlignment="1">
      <alignment horizontal="left"/>
    </xf>
    <xf numFmtId="0" fontId="5" fillId="8" borderId="5" xfId="0" applyFont="1" applyFill="1" applyBorder="1"/>
    <xf numFmtId="0" fontId="5" fillId="6" borderId="3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5" fillId="9" borderId="3" xfId="0" applyFont="1" applyFill="1" applyBorder="1" applyAlignment="1">
      <alignment horizontal="left"/>
    </xf>
    <xf numFmtId="0" fontId="5" fillId="9" borderId="5" xfId="0" applyFont="1" applyFill="1" applyBorder="1" applyAlignment="1">
      <alignment horizontal="left"/>
    </xf>
    <xf numFmtId="0" fontId="5" fillId="9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/>
    </xf>
    <xf numFmtId="0" fontId="4" fillId="7" borderId="3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4015840959669335E-2"/>
          <c:y val="0.3251728809941577"/>
          <c:w val="0.91705943042120996"/>
          <c:h val="0.58180149873873688"/>
        </c:manualLayout>
      </c:layout>
      <c:lineChart>
        <c:grouping val="standard"/>
        <c:varyColors val="0"/>
        <c:ser>
          <c:idx val="0"/>
          <c:order val="0"/>
          <c:tx>
            <c:v>Percentuale RD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6429427966549424E-2"/>
                  <c:y val="-9.7222222222222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6C-45FA-A57B-0E0B1225B685}"/>
                </c:ext>
              </c:extLst>
            </c:dLbl>
            <c:dLbl>
              <c:idx val="1"/>
              <c:layout>
                <c:manualLayout>
                  <c:x val="-3.2858855933098848E-2"/>
                  <c:y val="-0.1203703703703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6C-45FA-A57B-0E0B1225B685}"/>
                </c:ext>
              </c:extLst>
            </c:dLbl>
            <c:dLbl>
              <c:idx val="2"/>
              <c:layout>
                <c:manualLayout>
                  <c:x val="-2.0356234096692485E-3"/>
                  <c:y val="-6.4814814814814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6C-45FA-A57B-0E0B1225B685}"/>
                </c:ext>
              </c:extLst>
            </c:dLbl>
            <c:dLbl>
              <c:idx val="3"/>
              <c:layout>
                <c:manualLayout>
                  <c:x val="0"/>
                  <c:y val="-6.018518518518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6C-45FA-A57B-0E0B1225B685}"/>
                </c:ext>
              </c:extLst>
            </c:dLbl>
            <c:dLbl>
              <c:idx val="4"/>
              <c:layout>
                <c:manualLayout>
                  <c:x val="-7.4638662789002703E-17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6C-45FA-A57B-0E0B1225B685}"/>
                </c:ext>
              </c:extLst>
            </c:dLbl>
            <c:dLbl>
              <c:idx val="5"/>
              <c:layout>
                <c:manualLayout>
                  <c:x val="0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6C-45FA-A57B-0E0B1225B685}"/>
                </c:ext>
              </c:extLst>
            </c:dLbl>
            <c:dLbl>
              <c:idx val="6"/>
              <c:layout>
                <c:manualLayout>
                  <c:x val="0"/>
                  <c:y val="-5.555555555555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6C-45FA-A57B-0E0B1225B685}"/>
                </c:ext>
              </c:extLst>
            </c:dLbl>
            <c:dLbl>
              <c:idx val="7"/>
              <c:layout>
                <c:manualLayout>
                  <c:x val="0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6C-45FA-A57B-0E0B1225B685}"/>
                </c:ext>
              </c:extLst>
            </c:dLbl>
            <c:dLbl>
              <c:idx val="8"/>
              <c:layout>
                <c:manualLayout>
                  <c:x val="-6.1068702290076335E-3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6C-45FA-A57B-0E0B1225B685}"/>
                </c:ext>
              </c:extLst>
            </c:dLbl>
            <c:dLbl>
              <c:idx val="9"/>
              <c:layout>
                <c:manualLayout>
                  <c:x val="-2.0356234096692112E-3"/>
                  <c:y val="-5.555555555555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6C-45FA-A57B-0E0B1225B685}"/>
                </c:ext>
              </c:extLst>
            </c:dLbl>
            <c:dLbl>
              <c:idx val="10"/>
              <c:layout>
                <c:manualLayout>
                  <c:x val="0"/>
                  <c:y val="-2.7777777777777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6C-45FA-A57B-0E0B1225B6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'[1]Flussi Destino'!$E$3:$P$3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 </c:v>
                </c:pt>
                <c:pt idx="5">
                  <c:v>Giugno 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'[1]Flussi Destino'!$E$84:$P$84</c:f>
              <c:numCache>
                <c:formatCode>General</c:formatCode>
                <c:ptCount val="12"/>
                <c:pt idx="0">
                  <c:v>0.84007834336870379</c:v>
                </c:pt>
                <c:pt idx="1">
                  <c:v>0.82706807401244653</c:v>
                </c:pt>
                <c:pt idx="2">
                  <c:v>0.82575912062744705</c:v>
                </c:pt>
                <c:pt idx="3">
                  <c:v>0.83255613524785699</c:v>
                </c:pt>
                <c:pt idx="4">
                  <c:v>0.83365624205100541</c:v>
                </c:pt>
                <c:pt idx="5">
                  <c:v>0.82174208920600622</c:v>
                </c:pt>
                <c:pt idx="6">
                  <c:v>0.83005339449933535</c:v>
                </c:pt>
                <c:pt idx="7">
                  <c:v>0.83777578676223541</c:v>
                </c:pt>
                <c:pt idx="8">
                  <c:v>0.81397751823903308</c:v>
                </c:pt>
                <c:pt idx="9">
                  <c:v>0.82583213136282341</c:v>
                </c:pt>
                <c:pt idx="10">
                  <c:v>0.81766737914097798</c:v>
                </c:pt>
                <c:pt idx="11">
                  <c:v>0.7865937214128963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56C-45FA-A57B-0E0B1225B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153768"/>
        <c:axId val="5811544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Percentuale con Kg compostaggio (DGR2218/16)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'[1]Flussi Destino'!$E$3:$P$3</c15:sqref>
                        </c15:formulaRef>
                      </c:ext>
                    </c:extLst>
                    <c:strCache>
                      <c:ptCount val="12"/>
                      <c:pt idx="0">
                        <c:v>Gennaio</c:v>
                      </c:pt>
                      <c:pt idx="1">
                        <c:v>Febbraio</c:v>
                      </c:pt>
                      <c:pt idx="2">
                        <c:v>Marzo</c:v>
                      </c:pt>
                      <c:pt idx="3">
                        <c:v>Aprile</c:v>
                      </c:pt>
                      <c:pt idx="4">
                        <c:v>Maggio </c:v>
                      </c:pt>
                      <c:pt idx="5">
                        <c:v>Giugno </c:v>
                      </c:pt>
                      <c:pt idx="6">
                        <c:v>Luglio</c:v>
                      </c:pt>
                      <c:pt idx="7">
                        <c:v>Agosto</c:v>
                      </c:pt>
                      <c:pt idx="8">
                        <c:v>Settembre</c:v>
                      </c:pt>
                      <c:pt idx="9">
                        <c:v>Ottobre</c:v>
                      </c:pt>
                      <c:pt idx="10">
                        <c:v>Novembre</c:v>
                      </c:pt>
                      <c:pt idx="11">
                        <c:v>Dicembre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'[1]Flussi Destino'!$E$92:$P$92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0.84310680593507503</c:v>
                      </c:pt>
                      <c:pt idx="1">
                        <c:v>0.83042140869251235</c:v>
                      </c:pt>
                      <c:pt idx="2">
                        <c:v>0.82850314284105753</c:v>
                      </c:pt>
                      <c:pt idx="3">
                        <c:v>0.83535691938315848</c:v>
                      </c:pt>
                      <c:pt idx="4">
                        <c:v>0.83642804275527416</c:v>
                      </c:pt>
                      <c:pt idx="5">
                        <c:v>0.82467715217661053</c:v>
                      </c:pt>
                      <c:pt idx="6">
                        <c:v>0.83304131198658837</c:v>
                      </c:pt>
                      <c:pt idx="7">
                        <c:v>0.84094461439740853</c:v>
                      </c:pt>
                      <c:pt idx="8">
                        <c:v>0.81723514708709866</c:v>
                      </c:pt>
                      <c:pt idx="9">
                        <c:v>0.82882470507040895</c:v>
                      </c:pt>
                      <c:pt idx="10">
                        <c:v>0.82070446529260743</c:v>
                      </c:pt>
                      <c:pt idx="11">
                        <c:v>0.79003099962764234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C-656C-45FA-A57B-0E0B1225B685}"/>
                  </c:ext>
                </c:extLst>
              </c15:ser>
            </c15:filteredLineSeries>
          </c:ext>
        </c:extLst>
      </c:lineChart>
      <c:catAx>
        <c:axId val="58115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1154424"/>
        <c:crosses val="autoZero"/>
        <c:auto val="1"/>
        <c:lblAlgn val="ctr"/>
        <c:lblOffset val="100"/>
        <c:noMultiLvlLbl val="0"/>
      </c:catAx>
      <c:valAx>
        <c:axId val="581154424"/>
        <c:scaling>
          <c:orientation val="minMax"/>
          <c:max val="0.85000000000000009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1153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476249</xdr:colOff>
      <xdr:row>94</xdr:row>
      <xdr:rowOff>4761</xdr:rowOff>
    </xdr:from>
    <xdr:to>
      <xdr:col>3</xdr:col>
      <xdr:colOff>2324100</xdr:colOff>
      <xdr:row>110</xdr:row>
      <xdr:rowOff>123824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0901771-9364-422E-8289-D9898BA55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sabetta.serra/Documents/CDG/Controllo%20di%20gestione/File%20scambio/Flussi%20rifiuti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sabetta.serra/Documents/CDG/Controllo%20di%20gestione/File%20scambio/Flussi%20rifiut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ssi Destino"/>
      <sheetName val="Secco procapite"/>
      <sheetName val="Andamento %RD"/>
      <sheetName val="Composizione"/>
    </sheetNames>
    <sheetDataSet>
      <sheetData sheetId="0">
        <row r="3">
          <cell r="E3" t="str">
            <v>Gennaio</v>
          </cell>
          <cell r="F3" t="str">
            <v>Febbraio</v>
          </cell>
          <cell r="G3" t="str">
            <v>Marzo</v>
          </cell>
          <cell r="H3" t="str">
            <v>Aprile</v>
          </cell>
          <cell r="I3" t="str">
            <v xml:space="preserve">Maggio </v>
          </cell>
          <cell r="J3" t="str">
            <v xml:space="preserve">Giugno </v>
          </cell>
          <cell r="K3" t="str">
            <v>Luglio</v>
          </cell>
          <cell r="L3" t="str">
            <v>Agosto</v>
          </cell>
          <cell r="M3" t="str">
            <v>Settembre</v>
          </cell>
          <cell r="N3" t="str">
            <v>Ottobre</v>
          </cell>
          <cell r="O3" t="str">
            <v>Novembre</v>
          </cell>
          <cell r="P3" t="str">
            <v>Dicembre</v>
          </cell>
        </row>
        <row r="84">
          <cell r="E84">
            <v>0.84007834336870379</v>
          </cell>
          <cell r="F84">
            <v>0.82706807401244653</v>
          </cell>
          <cell r="G84">
            <v>0.82575912062744705</v>
          </cell>
          <cell r="H84">
            <v>0.83255613524785699</v>
          </cell>
          <cell r="I84">
            <v>0.83365624205100541</v>
          </cell>
          <cell r="J84">
            <v>0.82174208920600622</v>
          </cell>
          <cell r="K84">
            <v>0.83005339449933535</v>
          </cell>
          <cell r="L84">
            <v>0.83777578676223541</v>
          </cell>
          <cell r="M84">
            <v>0.81397751823903308</v>
          </cell>
          <cell r="N84">
            <v>0.82583213136282341</v>
          </cell>
          <cell r="O84">
            <v>0.81766737914097798</v>
          </cell>
          <cell r="P84">
            <v>0.7865937214128963</v>
          </cell>
        </row>
        <row r="92">
          <cell r="E92">
            <v>0.84310680593507503</v>
          </cell>
          <cell r="F92">
            <v>0.83042140869251235</v>
          </cell>
          <cell r="G92">
            <v>0.82850314284105753</v>
          </cell>
          <cell r="H92">
            <v>0.83535691938315848</v>
          </cell>
          <cell r="I92">
            <v>0.83642804275527416</v>
          </cell>
          <cell r="J92">
            <v>0.82467715217661053</v>
          </cell>
          <cell r="K92">
            <v>0.83304131198658837</v>
          </cell>
          <cell r="L92">
            <v>0.84094461439740853</v>
          </cell>
          <cell r="M92">
            <v>0.81723514708709866</v>
          </cell>
          <cell r="N92">
            <v>0.82882470507040895</v>
          </cell>
          <cell r="O92">
            <v>0.82070446529260743</v>
          </cell>
          <cell r="P92">
            <v>0.79003099962764234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ssi Destino"/>
      <sheetName val="Secco procapite"/>
      <sheetName val="Andamento %RD"/>
      <sheetName val="Composizione"/>
    </sheetNames>
    <sheetDataSet>
      <sheetData sheetId="0">
        <row r="3">
          <cell r="E3" t="str">
            <v>Gennaio</v>
          </cell>
          <cell r="F3" t="str">
            <v>Febbraio</v>
          </cell>
          <cell r="G3" t="str">
            <v>Marzo</v>
          </cell>
          <cell r="H3" t="str">
            <v>Aprile</v>
          </cell>
          <cell r="I3" t="str">
            <v xml:space="preserve">Maggio </v>
          </cell>
          <cell r="J3" t="str">
            <v xml:space="preserve">Giugno </v>
          </cell>
          <cell r="K3" t="str">
            <v>Luglio</v>
          </cell>
          <cell r="L3" t="str">
            <v>Agosto</v>
          </cell>
          <cell r="M3" t="str">
            <v>Settembre</v>
          </cell>
          <cell r="N3" t="str">
            <v>Ottobre</v>
          </cell>
          <cell r="O3" t="str">
            <v>Novembre</v>
          </cell>
          <cell r="P3" t="str">
            <v>Dicembre</v>
          </cell>
        </row>
        <row r="93">
          <cell r="E93">
            <v>0.83221051991923478</v>
          </cell>
          <cell r="F93">
            <v>0.81706851239962619</v>
          </cell>
          <cell r="G93">
            <v>0.80618849852209373</v>
          </cell>
          <cell r="H93">
            <v>0.8182614023459005</v>
          </cell>
          <cell r="I93">
            <v>0.81837211715757718</v>
          </cell>
          <cell r="J93">
            <v>0.81569767279584826</v>
          </cell>
          <cell r="K93">
            <v>0.82346107010611591</v>
          </cell>
          <cell r="L93">
            <v>0.82416662088752113</v>
          </cell>
          <cell r="M93">
            <v>0.8203850744636273</v>
          </cell>
          <cell r="N93">
            <v>0.81929959479575643</v>
          </cell>
          <cell r="O93">
            <v>0.81388055263517822</v>
          </cell>
          <cell r="P93">
            <v>0.78689926754903095</v>
          </cell>
        </row>
        <row r="102">
          <cell r="E102">
            <v>0.84197341163065564</v>
          </cell>
          <cell r="F102">
            <v>0.82866261870031055</v>
          </cell>
          <cell r="G102">
            <v>0.82044310609784166</v>
          </cell>
          <cell r="H102">
            <v>0.83023738758443166</v>
          </cell>
          <cell r="I102">
            <v>0.83204678450075653</v>
          </cell>
          <cell r="J102">
            <v>0.82804378493317787</v>
          </cell>
          <cell r="K102">
            <v>0.83420181554083184</v>
          </cell>
          <cell r="L102">
            <v>0.83222957766304884</v>
          </cell>
          <cell r="M102">
            <v>0.8297720419922886</v>
          </cell>
          <cell r="N102">
            <v>0.82816224450925335</v>
          </cell>
          <cell r="O102">
            <v>0.82207058322429627</v>
          </cell>
          <cell r="P102">
            <v>0.79406165436127196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4D774-4789-4A77-A05E-6F92CDBE451A}">
  <dimension ref="A1:P113"/>
  <sheetViews>
    <sheetView tabSelected="1" topLeftCell="C71" workbookViewId="0">
      <selection activeCell="E79" sqref="E79:P80"/>
    </sheetView>
  </sheetViews>
  <sheetFormatPr defaultRowHeight="15" x14ac:dyDescent="0.25"/>
  <cols>
    <col min="1" max="1" width="31.5703125" bestFit="1" customWidth="1"/>
    <col min="2" max="2" width="21" bestFit="1" customWidth="1"/>
    <col min="3" max="3" width="38.7109375" bestFit="1" customWidth="1"/>
    <col min="4" max="4" width="40.140625" bestFit="1" customWidth="1"/>
    <col min="5" max="12" width="14.7109375" bestFit="1" customWidth="1"/>
    <col min="13" max="13" width="14.85546875" bestFit="1" customWidth="1"/>
    <col min="14" max="14" width="14.7109375" bestFit="1" customWidth="1"/>
    <col min="15" max="15" width="14.85546875" bestFit="1" customWidth="1"/>
    <col min="16" max="16" width="14.7109375" bestFit="1" customWidth="1"/>
  </cols>
  <sheetData>
    <row r="1" spans="1:16" ht="26.25" x14ac:dyDescent="0.4">
      <c r="A1" s="67" t="s">
        <v>0</v>
      </c>
      <c r="B1" s="68"/>
      <c r="C1" s="68"/>
      <c r="D1" s="68"/>
      <c r="E1" s="68"/>
      <c r="F1" s="68"/>
      <c r="G1" s="68"/>
      <c r="H1" s="68"/>
      <c r="I1" s="1"/>
    </row>
    <row r="2" spans="1:16" x14ac:dyDescent="0.25">
      <c r="B2" s="2"/>
      <c r="C2" s="2"/>
      <c r="D2" s="2"/>
      <c r="E2" s="3"/>
    </row>
    <row r="3" spans="1:16" x14ac:dyDescent="0.25">
      <c r="A3" s="4" t="s">
        <v>1</v>
      </c>
      <c r="B3" s="5" t="s">
        <v>2</v>
      </c>
      <c r="C3" s="5" t="s">
        <v>3</v>
      </c>
      <c r="D3" s="4" t="s">
        <v>4</v>
      </c>
      <c r="E3" s="6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</row>
    <row r="4" spans="1:16" x14ac:dyDescent="0.25">
      <c r="A4" s="47" t="s">
        <v>17</v>
      </c>
      <c r="B4" s="7">
        <v>150101</v>
      </c>
      <c r="C4" s="8" t="s">
        <v>18</v>
      </c>
      <c r="D4" s="9" t="s">
        <v>19</v>
      </c>
      <c r="E4" s="10">
        <v>165230</v>
      </c>
      <c r="F4" s="10">
        <v>169160</v>
      </c>
      <c r="G4" s="10">
        <v>203160</v>
      </c>
      <c r="H4" s="10">
        <v>190340</v>
      </c>
      <c r="I4" s="10">
        <v>37740</v>
      </c>
      <c r="J4" s="10">
        <v>39180</v>
      </c>
      <c r="K4" s="10">
        <v>36620</v>
      </c>
      <c r="L4" s="10">
        <v>36420</v>
      </c>
      <c r="M4" s="10">
        <v>39640</v>
      </c>
      <c r="N4" s="10">
        <v>44120</v>
      </c>
      <c r="O4" s="10">
        <v>41760</v>
      </c>
      <c r="P4" s="10">
        <v>45660</v>
      </c>
    </row>
    <row r="5" spans="1:16" x14ac:dyDescent="0.25">
      <c r="A5" s="47"/>
      <c r="B5" s="69">
        <v>150102</v>
      </c>
      <c r="C5" s="69" t="s">
        <v>20</v>
      </c>
      <c r="D5" s="9" t="s">
        <v>19</v>
      </c>
      <c r="E5" s="10">
        <v>143400</v>
      </c>
      <c r="F5" s="10">
        <v>130080</v>
      </c>
      <c r="G5" s="10">
        <v>150770</v>
      </c>
      <c r="H5" s="10">
        <v>151440</v>
      </c>
      <c r="I5" s="10">
        <v>139920</v>
      </c>
      <c r="J5" s="10">
        <v>140820</v>
      </c>
      <c r="K5" s="10">
        <v>139100</v>
      </c>
      <c r="L5" s="10">
        <v>110410</v>
      </c>
      <c r="M5" s="10">
        <v>145580</v>
      </c>
      <c r="N5" s="10">
        <v>155400</v>
      </c>
      <c r="O5" s="10">
        <v>155180</v>
      </c>
      <c r="P5" s="10">
        <v>155880</v>
      </c>
    </row>
    <row r="6" spans="1:16" x14ac:dyDescent="0.25">
      <c r="A6" s="47"/>
      <c r="B6" s="70"/>
      <c r="C6" s="70"/>
      <c r="D6" s="9" t="s">
        <v>21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</row>
    <row r="7" spans="1:16" x14ac:dyDescent="0.25">
      <c r="A7" s="47"/>
      <c r="B7" s="11">
        <v>150103</v>
      </c>
      <c r="C7" s="12" t="s">
        <v>22</v>
      </c>
      <c r="D7" s="9" t="s">
        <v>23</v>
      </c>
      <c r="E7" s="10">
        <v>65580</v>
      </c>
      <c r="F7" s="10">
        <v>76380</v>
      </c>
      <c r="G7" s="10">
        <v>88040</v>
      </c>
      <c r="H7" s="10">
        <v>88640</v>
      </c>
      <c r="I7" s="10">
        <v>82600</v>
      </c>
      <c r="J7" s="10">
        <v>81240</v>
      </c>
      <c r="K7" s="10">
        <v>87980</v>
      </c>
      <c r="L7" s="10">
        <v>47980</v>
      </c>
      <c r="M7" s="10">
        <v>69900</v>
      </c>
      <c r="N7" s="10">
        <v>101340</v>
      </c>
      <c r="O7" s="10">
        <v>81260</v>
      </c>
      <c r="P7" s="10">
        <v>85160</v>
      </c>
    </row>
    <row r="8" spans="1:16" x14ac:dyDescent="0.25">
      <c r="A8" s="47"/>
      <c r="B8" s="71">
        <v>150107</v>
      </c>
      <c r="C8" s="71" t="s">
        <v>24</v>
      </c>
      <c r="D8" s="9" t="s">
        <v>25</v>
      </c>
      <c r="E8" s="13">
        <v>574310</v>
      </c>
      <c r="F8" s="13">
        <v>558540</v>
      </c>
      <c r="G8" s="13">
        <v>645000</v>
      </c>
      <c r="H8" s="13">
        <v>583680</v>
      </c>
      <c r="I8" s="13">
        <v>606570</v>
      </c>
      <c r="J8" s="13">
        <v>650460</v>
      </c>
      <c r="K8" s="13">
        <v>613450</v>
      </c>
      <c r="L8" s="13">
        <v>600480</v>
      </c>
      <c r="M8" s="13">
        <v>586930</v>
      </c>
      <c r="N8" s="13">
        <v>560920</v>
      </c>
      <c r="O8" s="13">
        <v>590820</v>
      </c>
      <c r="P8" s="13">
        <v>597240</v>
      </c>
    </row>
    <row r="9" spans="1:16" x14ac:dyDescent="0.25">
      <c r="A9" s="47"/>
      <c r="B9" s="72"/>
      <c r="C9" s="72"/>
      <c r="D9" s="9" t="s">
        <v>19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</row>
    <row r="10" spans="1:16" x14ac:dyDescent="0.25">
      <c r="A10" s="47"/>
      <c r="B10" s="14">
        <v>150110</v>
      </c>
      <c r="C10" s="15" t="s">
        <v>26</v>
      </c>
      <c r="D10" s="9" t="s">
        <v>27</v>
      </c>
      <c r="E10" s="10">
        <v>200</v>
      </c>
      <c r="F10" s="10">
        <v>100</v>
      </c>
      <c r="G10" s="10">
        <v>340</v>
      </c>
      <c r="H10" s="10">
        <v>315</v>
      </c>
      <c r="I10" s="10">
        <v>200</v>
      </c>
      <c r="J10" s="10">
        <v>353</v>
      </c>
      <c r="K10" s="10">
        <v>240</v>
      </c>
      <c r="L10" s="10">
        <v>130</v>
      </c>
      <c r="M10" s="10">
        <v>220</v>
      </c>
      <c r="N10" s="10">
        <v>200</v>
      </c>
      <c r="O10" s="10">
        <v>340</v>
      </c>
      <c r="P10" s="10">
        <v>80</v>
      </c>
    </row>
    <row r="11" spans="1:16" x14ac:dyDescent="0.25">
      <c r="A11" s="47"/>
      <c r="B11" s="16">
        <v>160103</v>
      </c>
      <c r="C11" s="17" t="s">
        <v>28</v>
      </c>
      <c r="D11" s="9" t="s">
        <v>29</v>
      </c>
      <c r="E11" s="10">
        <v>8420</v>
      </c>
      <c r="F11" s="10">
        <v>2220</v>
      </c>
      <c r="G11" s="10">
        <v>1980</v>
      </c>
      <c r="H11" s="10">
        <v>6110</v>
      </c>
      <c r="I11" s="10">
        <v>3920</v>
      </c>
      <c r="J11" s="10">
        <v>4310</v>
      </c>
      <c r="K11" s="10">
        <v>4250</v>
      </c>
      <c r="L11" s="10">
        <v>6640</v>
      </c>
      <c r="M11" s="10">
        <v>3540</v>
      </c>
      <c r="N11" s="10">
        <v>4090</v>
      </c>
      <c r="O11" s="10">
        <v>6700</v>
      </c>
      <c r="P11" s="10">
        <v>2760</v>
      </c>
    </row>
    <row r="12" spans="1:16" x14ac:dyDescent="0.25">
      <c r="A12" s="47"/>
      <c r="B12" s="14">
        <v>160107</v>
      </c>
      <c r="C12" s="15" t="s">
        <v>30</v>
      </c>
      <c r="D12" s="9" t="s">
        <v>27</v>
      </c>
      <c r="E12" s="10">
        <v>60</v>
      </c>
      <c r="F12" s="10">
        <v>40</v>
      </c>
      <c r="G12" s="10">
        <v>10</v>
      </c>
      <c r="H12" s="10">
        <v>70</v>
      </c>
      <c r="I12" s="10">
        <v>0</v>
      </c>
      <c r="J12" s="10">
        <v>132</v>
      </c>
      <c r="K12" s="10">
        <v>0</v>
      </c>
      <c r="L12" s="10">
        <v>40</v>
      </c>
      <c r="M12" s="10">
        <v>60</v>
      </c>
      <c r="N12" s="10">
        <v>60</v>
      </c>
      <c r="O12" s="10">
        <v>10</v>
      </c>
      <c r="P12" s="10">
        <v>120</v>
      </c>
    </row>
    <row r="13" spans="1:16" x14ac:dyDescent="0.25">
      <c r="A13" s="47"/>
      <c r="B13" s="60">
        <v>160504</v>
      </c>
      <c r="C13" s="60" t="s">
        <v>31</v>
      </c>
      <c r="D13" s="9" t="s">
        <v>27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10</v>
      </c>
      <c r="N13" s="10">
        <v>0</v>
      </c>
      <c r="O13" s="10">
        <v>0</v>
      </c>
      <c r="P13" s="10">
        <v>0</v>
      </c>
    </row>
    <row r="14" spans="1:16" x14ac:dyDescent="0.25">
      <c r="A14" s="47"/>
      <c r="B14" s="73"/>
      <c r="C14" s="73"/>
      <c r="D14" s="9" t="s">
        <v>32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328</v>
      </c>
      <c r="O14" s="10">
        <v>398</v>
      </c>
      <c r="P14" s="10">
        <v>522</v>
      </c>
    </row>
    <row r="15" spans="1:16" x14ac:dyDescent="0.25">
      <c r="A15" s="47"/>
      <c r="B15" s="61"/>
      <c r="C15" s="61"/>
      <c r="D15" s="9" t="s">
        <v>33</v>
      </c>
      <c r="E15" s="10">
        <v>340</v>
      </c>
      <c r="F15" s="10">
        <v>340</v>
      </c>
      <c r="G15" s="10">
        <v>320</v>
      </c>
      <c r="H15" s="10">
        <v>500</v>
      </c>
      <c r="I15" s="10">
        <v>500</v>
      </c>
      <c r="J15" s="10">
        <v>400</v>
      </c>
      <c r="K15" s="10">
        <v>360</v>
      </c>
      <c r="L15" s="10">
        <v>380</v>
      </c>
      <c r="M15" s="10">
        <v>720</v>
      </c>
      <c r="N15" s="10">
        <v>0</v>
      </c>
      <c r="O15" s="10">
        <v>0</v>
      </c>
      <c r="P15" s="10">
        <v>0</v>
      </c>
    </row>
    <row r="16" spans="1:16" x14ac:dyDescent="0.25">
      <c r="A16" s="47"/>
      <c r="B16" s="69">
        <v>170107</v>
      </c>
      <c r="C16" s="69" t="s">
        <v>34</v>
      </c>
      <c r="D16" s="9" t="s">
        <v>35</v>
      </c>
      <c r="E16" s="10">
        <v>121100</v>
      </c>
      <c r="F16" s="10">
        <v>99100</v>
      </c>
      <c r="G16" s="10">
        <v>211740</v>
      </c>
      <c r="H16" s="10">
        <v>184880</v>
      </c>
      <c r="I16" s="10">
        <v>152300</v>
      </c>
      <c r="J16" s="10">
        <v>213160</v>
      </c>
      <c r="K16" s="10">
        <v>134580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</row>
    <row r="17" spans="1:16" x14ac:dyDescent="0.25">
      <c r="A17" s="47"/>
      <c r="B17" s="70"/>
      <c r="C17" s="70"/>
      <c r="D17" s="9" t="s">
        <v>36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171480</v>
      </c>
      <c r="M17" s="10">
        <v>152440</v>
      </c>
      <c r="N17" s="10">
        <v>133600</v>
      </c>
      <c r="O17" s="10">
        <v>125500</v>
      </c>
      <c r="P17" s="10">
        <v>136000</v>
      </c>
    </row>
    <row r="18" spans="1:16" x14ac:dyDescent="0.25">
      <c r="A18" s="47"/>
      <c r="B18" s="18">
        <v>170904</v>
      </c>
      <c r="C18" s="18" t="s">
        <v>37</v>
      </c>
      <c r="D18" s="9" t="s">
        <v>38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500</v>
      </c>
      <c r="M18" s="10">
        <v>0</v>
      </c>
      <c r="N18" s="10">
        <v>0</v>
      </c>
      <c r="O18" s="10">
        <v>0</v>
      </c>
      <c r="P18" s="10">
        <v>0</v>
      </c>
    </row>
    <row r="19" spans="1:16" x14ac:dyDescent="0.25">
      <c r="A19" s="47"/>
      <c r="B19" s="7">
        <v>200101</v>
      </c>
      <c r="C19" s="8" t="s">
        <v>39</v>
      </c>
      <c r="D19" s="9" t="s">
        <v>19</v>
      </c>
      <c r="E19" s="10">
        <v>859020</v>
      </c>
      <c r="F19" s="10">
        <v>757540</v>
      </c>
      <c r="G19" s="10">
        <v>821100</v>
      </c>
      <c r="H19" s="10">
        <v>878680</v>
      </c>
      <c r="I19" s="10">
        <v>920820</v>
      </c>
      <c r="J19" s="10">
        <v>930200</v>
      </c>
      <c r="K19" s="10">
        <v>931640</v>
      </c>
      <c r="L19" s="10">
        <v>729820</v>
      </c>
      <c r="M19" s="10">
        <v>1017080</v>
      </c>
      <c r="N19" s="10">
        <v>1044400</v>
      </c>
      <c r="O19" s="10">
        <v>940280</v>
      </c>
      <c r="P19" s="10">
        <v>1126000</v>
      </c>
    </row>
    <row r="20" spans="1:16" x14ac:dyDescent="0.25">
      <c r="A20" s="47"/>
      <c r="B20" s="74">
        <v>200108</v>
      </c>
      <c r="C20" s="74" t="s">
        <v>40</v>
      </c>
      <c r="D20" s="9" t="s">
        <v>41</v>
      </c>
      <c r="E20" s="13">
        <v>1048340</v>
      </c>
      <c r="F20" s="13">
        <v>923140</v>
      </c>
      <c r="G20" s="13">
        <v>1025480</v>
      </c>
      <c r="H20" s="13">
        <v>1126720</v>
      </c>
      <c r="I20" s="13">
        <v>1217920</v>
      </c>
      <c r="J20" s="13">
        <v>1222060</v>
      </c>
      <c r="K20" s="13">
        <v>1236020</v>
      </c>
      <c r="L20" s="13">
        <v>1171060</v>
      </c>
      <c r="M20" s="13">
        <v>1002540</v>
      </c>
      <c r="N20" s="13">
        <v>1090060</v>
      </c>
      <c r="O20" s="13">
        <v>1149880</v>
      </c>
      <c r="P20" s="13">
        <v>1207980</v>
      </c>
    </row>
    <row r="21" spans="1:16" x14ac:dyDescent="0.25">
      <c r="A21" s="47"/>
      <c r="B21" s="75"/>
      <c r="C21" s="75"/>
      <c r="D21" s="9" t="s">
        <v>42</v>
      </c>
      <c r="E21" s="13">
        <v>581100</v>
      </c>
      <c r="F21" s="13">
        <v>620800</v>
      </c>
      <c r="G21" s="13">
        <v>677440</v>
      </c>
      <c r="H21" s="13">
        <v>520200</v>
      </c>
      <c r="I21" s="13">
        <v>453820</v>
      </c>
      <c r="J21" s="13">
        <v>456120</v>
      </c>
      <c r="K21" s="13">
        <v>498160</v>
      </c>
      <c r="L21" s="13">
        <v>449240</v>
      </c>
      <c r="M21" s="13">
        <v>520880</v>
      </c>
      <c r="N21" s="13">
        <v>528200</v>
      </c>
      <c r="O21" s="13">
        <v>553160</v>
      </c>
      <c r="P21" s="13">
        <v>518480</v>
      </c>
    </row>
    <row r="22" spans="1:16" x14ac:dyDescent="0.25">
      <c r="A22" s="47"/>
      <c r="B22" s="16">
        <v>200111</v>
      </c>
      <c r="C22" s="17" t="s">
        <v>43</v>
      </c>
      <c r="D22" s="9" t="s">
        <v>44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</row>
    <row r="23" spans="1:16" x14ac:dyDescent="0.25">
      <c r="A23" s="47"/>
      <c r="B23" s="14">
        <v>200113</v>
      </c>
      <c r="C23" s="15" t="s">
        <v>45</v>
      </c>
      <c r="D23" s="9" t="s">
        <v>46</v>
      </c>
      <c r="E23" s="10">
        <v>12</v>
      </c>
      <c r="F23" s="10">
        <v>0</v>
      </c>
      <c r="G23" s="10">
        <v>7</v>
      </c>
      <c r="H23" s="10">
        <v>29</v>
      </c>
      <c r="I23" s="10">
        <v>0</v>
      </c>
      <c r="J23" s="10">
        <v>30</v>
      </c>
      <c r="K23" s="10">
        <v>18</v>
      </c>
      <c r="L23" s="10">
        <v>0</v>
      </c>
      <c r="M23" s="10">
        <v>31</v>
      </c>
      <c r="N23" s="10">
        <v>10</v>
      </c>
      <c r="O23" s="10">
        <v>17</v>
      </c>
      <c r="P23" s="10">
        <v>6</v>
      </c>
    </row>
    <row r="24" spans="1:16" x14ac:dyDescent="0.25">
      <c r="A24" s="47"/>
      <c r="B24" s="14">
        <v>200114</v>
      </c>
      <c r="C24" s="15" t="s">
        <v>47</v>
      </c>
      <c r="D24" s="9" t="s">
        <v>46</v>
      </c>
      <c r="E24" s="10">
        <v>22</v>
      </c>
      <c r="F24" s="10">
        <v>0</v>
      </c>
      <c r="G24" s="10">
        <v>20</v>
      </c>
      <c r="H24" s="10">
        <v>16</v>
      </c>
      <c r="I24" s="10">
        <v>19</v>
      </c>
      <c r="J24" s="10">
        <v>17</v>
      </c>
      <c r="K24" s="10">
        <v>16</v>
      </c>
      <c r="L24" s="10">
        <v>12</v>
      </c>
      <c r="M24" s="10">
        <v>10</v>
      </c>
      <c r="N24" s="10">
        <v>32</v>
      </c>
      <c r="O24" s="10">
        <v>20</v>
      </c>
      <c r="P24" s="10">
        <v>21</v>
      </c>
    </row>
    <row r="25" spans="1:16" x14ac:dyDescent="0.25">
      <c r="A25" s="47"/>
      <c r="B25" s="14">
        <v>200115</v>
      </c>
      <c r="C25" s="15" t="s">
        <v>48</v>
      </c>
      <c r="D25" s="9" t="s">
        <v>46</v>
      </c>
      <c r="E25" s="10">
        <v>0</v>
      </c>
      <c r="F25" s="10">
        <v>22</v>
      </c>
      <c r="G25" s="10">
        <v>20</v>
      </c>
      <c r="H25" s="10">
        <v>50</v>
      </c>
      <c r="I25" s="10">
        <v>17</v>
      </c>
      <c r="J25" s="10">
        <v>63</v>
      </c>
      <c r="K25" s="10">
        <v>25</v>
      </c>
      <c r="L25" s="10">
        <v>27</v>
      </c>
      <c r="M25" s="10">
        <v>20</v>
      </c>
      <c r="N25" s="10">
        <v>24</v>
      </c>
      <c r="O25" s="10">
        <v>38</v>
      </c>
      <c r="P25" s="10">
        <v>32</v>
      </c>
    </row>
    <row r="26" spans="1:16" x14ac:dyDescent="0.25">
      <c r="A26" s="47"/>
      <c r="B26" s="14">
        <v>200119</v>
      </c>
      <c r="C26" s="15" t="s">
        <v>49</v>
      </c>
      <c r="D26" s="9" t="s">
        <v>46</v>
      </c>
      <c r="E26" s="10">
        <v>38</v>
      </c>
      <c r="F26" s="10">
        <v>5</v>
      </c>
      <c r="G26" s="10">
        <v>71</v>
      </c>
      <c r="H26" s="10">
        <v>46</v>
      </c>
      <c r="I26" s="10">
        <v>43</v>
      </c>
      <c r="J26" s="10">
        <v>89</v>
      </c>
      <c r="K26" s="10">
        <v>45</v>
      </c>
      <c r="L26" s="10">
        <v>8</v>
      </c>
      <c r="M26" s="10">
        <v>82</v>
      </c>
      <c r="N26" s="10">
        <v>31</v>
      </c>
      <c r="O26" s="10">
        <v>65</v>
      </c>
      <c r="P26" s="10">
        <v>25</v>
      </c>
    </row>
    <row r="27" spans="1:16" x14ac:dyDescent="0.25">
      <c r="A27" s="47"/>
      <c r="B27" s="54">
        <v>200121</v>
      </c>
      <c r="C27" s="54" t="s">
        <v>50</v>
      </c>
      <c r="D27" s="9" t="s">
        <v>51</v>
      </c>
      <c r="E27" s="10">
        <v>144</v>
      </c>
      <c r="F27" s="10">
        <v>492</v>
      </c>
      <c r="G27" s="10">
        <v>77</v>
      </c>
      <c r="H27" s="10">
        <v>490</v>
      </c>
      <c r="I27" s="10">
        <v>167</v>
      </c>
      <c r="J27" s="10">
        <v>194</v>
      </c>
      <c r="K27" s="10">
        <v>244</v>
      </c>
      <c r="L27" s="10">
        <v>534</v>
      </c>
      <c r="M27" s="10">
        <v>0</v>
      </c>
      <c r="N27" s="10">
        <v>461</v>
      </c>
      <c r="O27" s="10">
        <v>328</v>
      </c>
      <c r="P27" s="10">
        <v>210</v>
      </c>
    </row>
    <row r="28" spans="1:16" x14ac:dyDescent="0.25">
      <c r="A28" s="47"/>
      <c r="B28" s="55"/>
      <c r="C28" s="55"/>
      <c r="D28" s="9" t="s">
        <v>27</v>
      </c>
      <c r="E28" s="10">
        <v>0</v>
      </c>
      <c r="F28" s="10">
        <v>0</v>
      </c>
      <c r="G28" s="10">
        <v>0</v>
      </c>
      <c r="H28" s="10">
        <v>0</v>
      </c>
      <c r="I28" s="10">
        <v>20</v>
      </c>
      <c r="J28" s="10"/>
      <c r="K28" s="10"/>
      <c r="L28" s="10"/>
      <c r="M28" s="10"/>
      <c r="N28" s="10"/>
      <c r="O28" s="10"/>
      <c r="P28" s="10"/>
    </row>
    <row r="29" spans="1:16" x14ac:dyDescent="0.25">
      <c r="A29" s="47"/>
      <c r="B29" s="54">
        <v>200123</v>
      </c>
      <c r="C29" s="56" t="s">
        <v>52</v>
      </c>
      <c r="D29" s="9" t="s">
        <v>51</v>
      </c>
      <c r="E29" s="10">
        <v>1060</v>
      </c>
      <c r="F29" s="10">
        <v>3050</v>
      </c>
      <c r="G29" s="10">
        <v>1210</v>
      </c>
      <c r="H29" s="10">
        <v>1180</v>
      </c>
      <c r="I29" s="10">
        <v>3290</v>
      </c>
      <c r="J29" s="10">
        <v>0</v>
      </c>
      <c r="K29" s="10">
        <v>0</v>
      </c>
      <c r="L29" s="10">
        <v>3930</v>
      </c>
      <c r="M29" s="10">
        <v>0</v>
      </c>
      <c r="N29" s="10">
        <v>3270</v>
      </c>
      <c r="O29" s="10">
        <v>0</v>
      </c>
      <c r="P29" s="10">
        <v>0</v>
      </c>
    </row>
    <row r="30" spans="1:16" x14ac:dyDescent="0.25">
      <c r="A30" s="47"/>
      <c r="B30" s="58"/>
      <c r="C30" s="59"/>
      <c r="D30" s="9" t="s">
        <v>53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</row>
    <row r="31" spans="1:16" x14ac:dyDescent="0.25">
      <c r="A31" s="47"/>
      <c r="B31" s="55"/>
      <c r="C31" s="57"/>
      <c r="D31" s="9" t="s">
        <v>54</v>
      </c>
      <c r="E31" s="10">
        <v>16034</v>
      </c>
      <c r="F31" s="10">
        <v>10257</v>
      </c>
      <c r="G31" s="10">
        <v>19005</v>
      </c>
      <c r="H31" s="10">
        <v>12480</v>
      </c>
      <c r="I31" s="10">
        <v>13250</v>
      </c>
      <c r="J31" s="10">
        <v>19303</v>
      </c>
      <c r="K31" s="10">
        <v>18404</v>
      </c>
      <c r="L31" s="10">
        <v>18272</v>
      </c>
      <c r="M31" s="10">
        <v>23223</v>
      </c>
      <c r="N31" s="10">
        <v>14000</v>
      </c>
      <c r="O31" s="10">
        <v>14639</v>
      </c>
      <c r="P31" s="10">
        <v>18303</v>
      </c>
    </row>
    <row r="32" spans="1:16" x14ac:dyDescent="0.25">
      <c r="A32" s="47"/>
      <c r="B32" s="16">
        <v>200125</v>
      </c>
      <c r="C32" s="17" t="s">
        <v>55</v>
      </c>
      <c r="D32" s="9" t="s">
        <v>56</v>
      </c>
      <c r="E32" s="10">
        <v>9650</v>
      </c>
      <c r="F32" s="10">
        <v>9900</v>
      </c>
      <c r="G32" s="10">
        <v>11000</v>
      </c>
      <c r="H32" s="10">
        <v>10050</v>
      </c>
      <c r="I32" s="10">
        <v>10700</v>
      </c>
      <c r="J32" s="10">
        <v>6550</v>
      </c>
      <c r="K32" s="10">
        <v>8850</v>
      </c>
      <c r="L32" s="10">
        <v>10000</v>
      </c>
      <c r="M32" s="10">
        <v>9200</v>
      </c>
      <c r="N32" s="10">
        <v>7750</v>
      </c>
      <c r="O32" s="10">
        <v>6750</v>
      </c>
      <c r="P32" s="10">
        <v>6550</v>
      </c>
    </row>
    <row r="33" spans="1:16" x14ac:dyDescent="0.25">
      <c r="A33" s="47"/>
      <c r="B33" s="14">
        <v>200126</v>
      </c>
      <c r="C33" s="15" t="s">
        <v>57</v>
      </c>
      <c r="D33" s="9" t="s">
        <v>58</v>
      </c>
      <c r="E33" s="10">
        <v>0</v>
      </c>
      <c r="F33" s="10">
        <v>1250</v>
      </c>
      <c r="G33" s="10">
        <v>1100</v>
      </c>
      <c r="H33" s="10">
        <v>800</v>
      </c>
      <c r="I33" s="10">
        <v>800</v>
      </c>
      <c r="J33" s="10">
        <v>880</v>
      </c>
      <c r="K33" s="10">
        <v>1280</v>
      </c>
      <c r="L33" s="10">
        <v>360</v>
      </c>
      <c r="M33" s="10">
        <v>700</v>
      </c>
      <c r="N33" s="10">
        <v>310</v>
      </c>
      <c r="O33" s="10">
        <v>1200</v>
      </c>
      <c r="P33" s="10">
        <v>80</v>
      </c>
    </row>
    <row r="34" spans="1:16" x14ac:dyDescent="0.25">
      <c r="A34" s="47"/>
      <c r="B34" s="14">
        <v>200127</v>
      </c>
      <c r="C34" s="15" t="s">
        <v>59</v>
      </c>
      <c r="D34" s="9" t="s">
        <v>46</v>
      </c>
      <c r="E34" s="10">
        <v>540</v>
      </c>
      <c r="F34" s="10">
        <v>620</v>
      </c>
      <c r="G34" s="10">
        <v>620</v>
      </c>
      <c r="H34" s="10">
        <v>740</v>
      </c>
      <c r="I34" s="10">
        <v>360</v>
      </c>
      <c r="J34" s="10">
        <v>800</v>
      </c>
      <c r="K34" s="10">
        <v>440</v>
      </c>
      <c r="L34" s="10">
        <v>380</v>
      </c>
      <c r="M34" s="10">
        <v>1040</v>
      </c>
      <c r="N34" s="10">
        <v>540</v>
      </c>
      <c r="O34" s="10">
        <v>1020</v>
      </c>
      <c r="P34" s="10">
        <v>340</v>
      </c>
    </row>
    <row r="35" spans="1:16" x14ac:dyDescent="0.25">
      <c r="A35" s="47"/>
      <c r="B35" s="14">
        <v>200129</v>
      </c>
      <c r="C35" s="15" t="s">
        <v>60</v>
      </c>
      <c r="D35" s="9" t="s">
        <v>46</v>
      </c>
      <c r="E35" s="10">
        <v>106</v>
      </c>
      <c r="F35" s="10">
        <v>47</v>
      </c>
      <c r="G35" s="10">
        <v>89</v>
      </c>
      <c r="H35" s="10">
        <v>70</v>
      </c>
      <c r="I35" s="10">
        <v>15</v>
      </c>
      <c r="J35" s="10">
        <v>70</v>
      </c>
      <c r="K35" s="10">
        <v>56</v>
      </c>
      <c r="L35" s="10">
        <v>26</v>
      </c>
      <c r="M35" s="10">
        <v>68</v>
      </c>
      <c r="N35" s="10">
        <v>53</v>
      </c>
      <c r="O35" s="10">
        <v>96</v>
      </c>
      <c r="P35" s="10">
        <v>90</v>
      </c>
    </row>
    <row r="36" spans="1:16" x14ac:dyDescent="0.25">
      <c r="A36" s="47"/>
      <c r="B36" s="18">
        <v>200132</v>
      </c>
      <c r="C36" s="18" t="s">
        <v>61</v>
      </c>
      <c r="D36" s="9" t="s">
        <v>27</v>
      </c>
      <c r="E36" s="13">
        <v>1560</v>
      </c>
      <c r="F36" s="13">
        <v>2100</v>
      </c>
      <c r="G36" s="13">
        <v>2380</v>
      </c>
      <c r="H36" s="13">
        <v>1560</v>
      </c>
      <c r="I36" s="13">
        <v>1720</v>
      </c>
      <c r="J36" s="13">
        <v>1600</v>
      </c>
      <c r="K36" s="13">
        <v>1300</v>
      </c>
      <c r="L36" s="13">
        <v>2140</v>
      </c>
      <c r="M36" s="13">
        <v>1100</v>
      </c>
      <c r="N36" s="13">
        <v>1740</v>
      </c>
      <c r="O36" s="13">
        <v>2280</v>
      </c>
      <c r="P36" s="13">
        <v>1620</v>
      </c>
    </row>
    <row r="37" spans="1:16" x14ac:dyDescent="0.25">
      <c r="A37" s="47"/>
      <c r="B37" s="54">
        <v>200135</v>
      </c>
      <c r="C37" s="54" t="s">
        <v>62</v>
      </c>
      <c r="D37" s="9" t="s">
        <v>54</v>
      </c>
      <c r="E37" s="10">
        <v>16079</v>
      </c>
      <c r="F37" s="10">
        <v>13903</v>
      </c>
      <c r="G37" s="10">
        <v>14439</v>
      </c>
      <c r="H37" s="10">
        <v>17341</v>
      </c>
      <c r="I37" s="10">
        <v>9774</v>
      </c>
      <c r="J37" s="10">
        <v>16117</v>
      </c>
      <c r="K37" s="10">
        <v>9027</v>
      </c>
      <c r="L37" s="10">
        <v>14250</v>
      </c>
      <c r="M37" s="10">
        <v>23147</v>
      </c>
      <c r="N37" s="10">
        <v>14016</v>
      </c>
      <c r="O37" s="10">
        <v>14330</v>
      </c>
      <c r="P37" s="10">
        <v>13632</v>
      </c>
    </row>
    <row r="38" spans="1:16" x14ac:dyDescent="0.25">
      <c r="A38" s="47"/>
      <c r="B38" s="55"/>
      <c r="C38" s="55"/>
      <c r="D38" s="9" t="s">
        <v>63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5290</v>
      </c>
      <c r="O38" s="10">
        <v>0</v>
      </c>
      <c r="P38" s="10">
        <v>0</v>
      </c>
    </row>
    <row r="39" spans="1:16" x14ac:dyDescent="0.25">
      <c r="A39" s="47"/>
      <c r="B39" s="11">
        <v>200138</v>
      </c>
      <c r="C39" s="12" t="s">
        <v>64</v>
      </c>
      <c r="D39" s="9" t="s">
        <v>23</v>
      </c>
      <c r="E39" s="10">
        <v>151800</v>
      </c>
      <c r="F39" s="10">
        <v>146620</v>
      </c>
      <c r="G39" s="10">
        <v>197400</v>
      </c>
      <c r="H39" s="10">
        <v>210420</v>
      </c>
      <c r="I39" s="10">
        <v>214140</v>
      </c>
      <c r="J39" s="10">
        <v>190340</v>
      </c>
      <c r="K39" s="10">
        <v>217800</v>
      </c>
      <c r="L39" s="10">
        <v>192420</v>
      </c>
      <c r="M39" s="10">
        <v>206500</v>
      </c>
      <c r="N39" s="10">
        <v>212420</v>
      </c>
      <c r="O39" s="10">
        <v>187060</v>
      </c>
      <c r="P39" s="10">
        <v>146680</v>
      </c>
    </row>
    <row r="40" spans="1:16" x14ac:dyDescent="0.25">
      <c r="A40" s="47"/>
      <c r="B40" s="16">
        <v>200139</v>
      </c>
      <c r="C40" s="17" t="s">
        <v>20</v>
      </c>
      <c r="D40" s="9" t="s">
        <v>19</v>
      </c>
      <c r="E40" s="10">
        <v>0</v>
      </c>
      <c r="F40" s="10">
        <v>0</v>
      </c>
      <c r="G40" s="10">
        <v>0</v>
      </c>
      <c r="H40" s="10">
        <v>0</v>
      </c>
      <c r="I40" s="10">
        <v>2560</v>
      </c>
      <c r="J40" s="10">
        <v>0</v>
      </c>
      <c r="K40" s="10">
        <v>0</v>
      </c>
      <c r="L40" s="10">
        <v>0</v>
      </c>
      <c r="M40" s="10">
        <v>0</v>
      </c>
      <c r="N40" s="10">
        <v>540</v>
      </c>
      <c r="O40" s="10">
        <v>0</v>
      </c>
      <c r="P40" s="10">
        <v>0</v>
      </c>
    </row>
    <row r="41" spans="1:16" x14ac:dyDescent="0.25">
      <c r="A41" s="47"/>
      <c r="B41" s="11">
        <v>200140</v>
      </c>
      <c r="C41" s="12" t="s">
        <v>65</v>
      </c>
      <c r="D41" s="9" t="s">
        <v>66</v>
      </c>
      <c r="E41" s="10">
        <v>21460</v>
      </c>
      <c r="F41" s="10">
        <v>18060</v>
      </c>
      <c r="G41" s="10">
        <v>30280</v>
      </c>
      <c r="H41" s="10">
        <v>28480</v>
      </c>
      <c r="I41" s="10">
        <v>26080</v>
      </c>
      <c r="J41" s="10">
        <v>28960</v>
      </c>
      <c r="K41" s="10">
        <v>18070</v>
      </c>
      <c r="L41" s="10">
        <v>24790</v>
      </c>
      <c r="M41" s="10">
        <v>21360</v>
      </c>
      <c r="N41" s="10">
        <v>23540</v>
      </c>
      <c r="O41" s="10">
        <v>17610</v>
      </c>
      <c r="P41" s="10">
        <v>22360</v>
      </c>
    </row>
    <row r="42" spans="1:16" x14ac:dyDescent="0.25">
      <c r="A42" s="47"/>
      <c r="B42" s="62">
        <v>200201</v>
      </c>
      <c r="C42" s="62" t="s">
        <v>67</v>
      </c>
      <c r="D42" s="9" t="s">
        <v>68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</row>
    <row r="43" spans="1:16" x14ac:dyDescent="0.25">
      <c r="A43" s="47"/>
      <c r="B43" s="63"/>
      <c r="C43" s="63"/>
      <c r="D43" s="9" t="s">
        <v>69</v>
      </c>
      <c r="E43" s="13">
        <v>0</v>
      </c>
      <c r="F43" s="13">
        <v>0</v>
      </c>
      <c r="G43" s="13">
        <v>0</v>
      </c>
      <c r="H43" s="13">
        <v>6076</v>
      </c>
      <c r="I43" s="13">
        <v>8745</v>
      </c>
      <c r="J43" s="13">
        <v>9332</v>
      </c>
      <c r="K43" s="13">
        <v>9507</v>
      </c>
      <c r="L43" s="13">
        <v>10576</v>
      </c>
      <c r="M43" s="13">
        <v>13385</v>
      </c>
      <c r="N43" s="13">
        <v>17176</v>
      </c>
      <c r="O43" s="13">
        <v>7877</v>
      </c>
      <c r="P43" s="13">
        <v>9119</v>
      </c>
    </row>
    <row r="44" spans="1:16" x14ac:dyDescent="0.25">
      <c r="A44" s="47"/>
      <c r="B44" s="63"/>
      <c r="C44" s="63"/>
      <c r="D44" s="9" t="s">
        <v>25</v>
      </c>
      <c r="E44" s="13">
        <v>371830</v>
      </c>
      <c r="F44" s="13">
        <v>424270</v>
      </c>
      <c r="G44" s="13">
        <v>824990</v>
      </c>
      <c r="H44" s="13">
        <v>574040</v>
      </c>
      <c r="I44" s="13">
        <v>682690</v>
      </c>
      <c r="J44" s="13">
        <v>557680</v>
      </c>
      <c r="K44" s="13">
        <v>393750</v>
      </c>
      <c r="L44" s="13">
        <v>338680</v>
      </c>
      <c r="M44" s="13">
        <v>430300</v>
      </c>
      <c r="N44" s="13">
        <v>360610</v>
      </c>
      <c r="O44" s="13">
        <v>479860</v>
      </c>
      <c r="P44" s="13">
        <v>467530</v>
      </c>
    </row>
    <row r="45" spans="1:16" x14ac:dyDescent="0.25">
      <c r="A45" s="47"/>
      <c r="B45" s="64"/>
      <c r="C45" s="64"/>
      <c r="D45" s="9" t="s">
        <v>70</v>
      </c>
      <c r="E45" s="13">
        <v>0</v>
      </c>
      <c r="F45" s="13">
        <v>15470</v>
      </c>
      <c r="G45" s="13">
        <v>7390</v>
      </c>
      <c r="H45" s="13">
        <v>105500</v>
      </c>
      <c r="I45" s="13">
        <v>130410</v>
      </c>
      <c r="J45" s="13">
        <v>154730</v>
      </c>
      <c r="K45" s="13">
        <v>86430</v>
      </c>
      <c r="L45" s="13">
        <v>32860</v>
      </c>
      <c r="M45" s="13">
        <v>96500</v>
      </c>
      <c r="N45" s="13">
        <v>144610</v>
      </c>
      <c r="O45" s="13">
        <v>210120</v>
      </c>
      <c r="P45" s="13">
        <v>90830</v>
      </c>
    </row>
    <row r="46" spans="1:16" x14ac:dyDescent="0.25">
      <c r="A46" s="47"/>
      <c r="B46" s="16">
        <v>200303</v>
      </c>
      <c r="C46" s="17" t="s">
        <v>71</v>
      </c>
      <c r="D46" s="9" t="s">
        <v>72</v>
      </c>
      <c r="E46" s="13">
        <v>139470</v>
      </c>
      <c r="F46" s="13">
        <v>138470</v>
      </c>
      <c r="G46" s="13">
        <v>171090</v>
      </c>
      <c r="H46" s="13">
        <v>130160</v>
      </c>
      <c r="I46" s="13">
        <v>157550</v>
      </c>
      <c r="J46" s="13">
        <v>162620</v>
      </c>
      <c r="K46" s="13">
        <v>159020</v>
      </c>
      <c r="L46" s="13">
        <v>134980</v>
      </c>
      <c r="M46" s="13">
        <v>151920</v>
      </c>
      <c r="N46" s="13">
        <v>194350</v>
      </c>
      <c r="O46" s="13">
        <v>190610</v>
      </c>
      <c r="P46" s="13">
        <v>126730</v>
      </c>
    </row>
    <row r="47" spans="1:16" x14ac:dyDescent="0.25">
      <c r="A47" s="47"/>
      <c r="B47" s="65">
        <v>200307</v>
      </c>
      <c r="C47" s="65" t="s">
        <v>73</v>
      </c>
      <c r="D47" s="9" t="s">
        <v>72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</row>
    <row r="48" spans="1:16" x14ac:dyDescent="0.25">
      <c r="A48" s="47"/>
      <c r="B48" s="66"/>
      <c r="C48" s="66"/>
      <c r="D48" s="9" t="s">
        <v>19</v>
      </c>
      <c r="E48" s="10">
        <v>102240</v>
      </c>
      <c r="F48" s="10">
        <v>105300</v>
      </c>
      <c r="G48" s="10">
        <v>123200</v>
      </c>
      <c r="H48" s="10">
        <v>119200</v>
      </c>
      <c r="I48" s="10">
        <v>133570</v>
      </c>
      <c r="J48" s="10">
        <v>112520</v>
      </c>
      <c r="K48" s="10">
        <v>121400</v>
      </c>
      <c r="L48" s="10">
        <v>123620</v>
      </c>
      <c r="M48" s="10">
        <v>120260</v>
      </c>
      <c r="N48" s="10">
        <v>130200</v>
      </c>
      <c r="O48" s="10">
        <v>118880</v>
      </c>
      <c r="P48" s="10">
        <v>100200</v>
      </c>
    </row>
    <row r="49" spans="1:16" x14ac:dyDescent="0.25">
      <c r="A49" s="47"/>
      <c r="B49" s="50" t="s">
        <v>74</v>
      </c>
      <c r="C49" s="52" t="s">
        <v>75</v>
      </c>
      <c r="D49" s="19" t="s">
        <v>76</v>
      </c>
      <c r="E49" s="10">
        <v>512840</v>
      </c>
      <c r="F49" s="10">
        <v>488400</v>
      </c>
      <c r="G49" s="10">
        <v>596460</v>
      </c>
      <c r="H49" s="10">
        <v>577600</v>
      </c>
      <c r="I49" s="10">
        <v>550240</v>
      </c>
      <c r="J49" s="10">
        <v>553980</v>
      </c>
      <c r="K49" s="10">
        <v>523300</v>
      </c>
      <c r="L49" s="10">
        <v>517980</v>
      </c>
      <c r="M49" s="10">
        <v>526520</v>
      </c>
      <c r="N49" s="10">
        <v>560280</v>
      </c>
      <c r="O49" s="10">
        <v>560920</v>
      </c>
      <c r="P49" s="10">
        <v>552720</v>
      </c>
    </row>
    <row r="50" spans="1:16" x14ac:dyDescent="0.25">
      <c r="A50" s="47"/>
      <c r="B50" s="51"/>
      <c r="C50" s="53"/>
      <c r="D50" s="9" t="s">
        <v>77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</row>
    <row r="51" spans="1:16" x14ac:dyDescent="0.25">
      <c r="A51" s="47"/>
      <c r="B51" s="14" t="s">
        <v>78</v>
      </c>
      <c r="C51" s="15" t="s">
        <v>79</v>
      </c>
      <c r="D51" s="9" t="s">
        <v>63</v>
      </c>
      <c r="E51" s="10">
        <v>0</v>
      </c>
      <c r="F51" s="10">
        <v>3229</v>
      </c>
      <c r="G51" s="10">
        <v>1750</v>
      </c>
      <c r="H51" s="10">
        <v>1590</v>
      </c>
      <c r="I51" s="10">
        <v>880</v>
      </c>
      <c r="J51" s="10">
        <v>1580</v>
      </c>
      <c r="K51" s="10">
        <v>1560</v>
      </c>
      <c r="L51" s="10">
        <v>0</v>
      </c>
      <c r="M51" s="10">
        <v>1600</v>
      </c>
      <c r="N51" s="10">
        <v>620</v>
      </c>
      <c r="O51" s="10">
        <v>1660</v>
      </c>
      <c r="P51" s="10">
        <v>2400</v>
      </c>
    </row>
    <row r="52" spans="1:16" x14ac:dyDescent="0.25">
      <c r="A52" s="47"/>
      <c r="B52" s="54" t="s">
        <v>80</v>
      </c>
      <c r="C52" s="56" t="s">
        <v>81</v>
      </c>
      <c r="D52" s="9" t="s">
        <v>51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</row>
    <row r="53" spans="1:16" x14ac:dyDescent="0.25">
      <c r="A53" s="47"/>
      <c r="B53" s="55"/>
      <c r="C53" s="57"/>
      <c r="D53" s="9" t="s">
        <v>82</v>
      </c>
      <c r="E53" s="10">
        <v>21250</v>
      </c>
      <c r="F53" s="10">
        <v>17940</v>
      </c>
      <c r="G53" s="10">
        <v>21010</v>
      </c>
      <c r="H53" s="10">
        <v>22400</v>
      </c>
      <c r="I53" s="10">
        <v>19660</v>
      </c>
      <c r="J53" s="10">
        <v>21590</v>
      </c>
      <c r="K53" s="10">
        <v>13820</v>
      </c>
      <c r="L53" s="10">
        <v>23900</v>
      </c>
      <c r="M53" s="10">
        <v>18760</v>
      </c>
      <c r="N53" s="10">
        <v>16320</v>
      </c>
      <c r="O53" s="10">
        <v>21430</v>
      </c>
      <c r="P53" s="10">
        <v>24050</v>
      </c>
    </row>
    <row r="54" spans="1:16" x14ac:dyDescent="0.25">
      <c r="A54" s="47"/>
      <c r="B54" s="54" t="s">
        <v>83</v>
      </c>
      <c r="C54" s="56" t="s">
        <v>84</v>
      </c>
      <c r="D54" s="9" t="s">
        <v>51</v>
      </c>
      <c r="E54" s="10">
        <v>0</v>
      </c>
      <c r="F54" s="10">
        <v>0</v>
      </c>
      <c r="G54" s="10">
        <v>1330</v>
      </c>
      <c r="H54" s="10">
        <v>1030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</row>
    <row r="55" spans="1:16" x14ac:dyDescent="0.25">
      <c r="A55" s="47"/>
      <c r="B55" s="58"/>
      <c r="C55" s="59"/>
      <c r="D55" s="9" t="s">
        <v>85</v>
      </c>
      <c r="E55" s="10">
        <v>2538</v>
      </c>
      <c r="F55" s="10">
        <v>5811</v>
      </c>
      <c r="G55" s="10">
        <v>2905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</row>
    <row r="56" spans="1:16" x14ac:dyDescent="0.25">
      <c r="A56" s="47"/>
      <c r="B56" s="58"/>
      <c r="C56" s="59"/>
      <c r="D56" s="9" t="s">
        <v>63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</row>
    <row r="57" spans="1:16" x14ac:dyDescent="0.25">
      <c r="A57" s="47"/>
      <c r="B57" s="58"/>
      <c r="C57" s="59"/>
      <c r="D57" s="9" t="s">
        <v>86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</row>
    <row r="58" spans="1:16" x14ac:dyDescent="0.25">
      <c r="A58" s="47"/>
      <c r="B58" s="58"/>
      <c r="C58" s="59"/>
      <c r="D58" s="9" t="s">
        <v>87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</row>
    <row r="59" spans="1:16" x14ac:dyDescent="0.25">
      <c r="A59" s="47"/>
      <c r="B59" s="58"/>
      <c r="C59" s="59"/>
      <c r="D59" s="9" t="s">
        <v>82</v>
      </c>
      <c r="E59" s="10">
        <v>17297</v>
      </c>
      <c r="F59" s="10">
        <v>15006</v>
      </c>
      <c r="G59" s="10">
        <v>17371</v>
      </c>
      <c r="H59" s="10">
        <v>14000</v>
      </c>
      <c r="I59" s="10">
        <v>14703</v>
      </c>
      <c r="J59" s="10">
        <v>8938</v>
      </c>
      <c r="K59" s="10">
        <v>9874</v>
      </c>
      <c r="L59" s="10">
        <v>10871</v>
      </c>
      <c r="M59" s="10">
        <v>8171</v>
      </c>
      <c r="N59" s="10">
        <v>5608</v>
      </c>
      <c r="O59" s="10">
        <v>10070</v>
      </c>
      <c r="P59" s="10">
        <v>8250</v>
      </c>
    </row>
    <row r="60" spans="1:16" x14ac:dyDescent="0.25">
      <c r="A60" s="47"/>
      <c r="B60" s="58"/>
      <c r="C60" s="59"/>
      <c r="D60" s="9" t="s">
        <v>88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</row>
    <row r="61" spans="1:16" x14ac:dyDescent="0.25">
      <c r="A61" s="47"/>
      <c r="B61" s="55"/>
      <c r="C61" s="57"/>
      <c r="D61" s="9" t="s">
        <v>54</v>
      </c>
      <c r="E61" s="10">
        <v>838</v>
      </c>
      <c r="F61" s="10">
        <v>3058</v>
      </c>
      <c r="G61" s="10">
        <v>2823</v>
      </c>
      <c r="H61" s="10">
        <v>3598</v>
      </c>
      <c r="I61" s="10">
        <v>2424</v>
      </c>
      <c r="J61" s="10">
        <v>1860</v>
      </c>
      <c r="K61" s="10">
        <v>2408</v>
      </c>
      <c r="L61" s="10">
        <v>1414</v>
      </c>
      <c r="M61" s="10">
        <v>4423</v>
      </c>
      <c r="N61" s="10">
        <v>1014</v>
      </c>
      <c r="O61" s="10">
        <v>2540</v>
      </c>
      <c r="P61" s="10">
        <v>1922</v>
      </c>
    </row>
    <row r="62" spans="1:16" x14ac:dyDescent="0.25">
      <c r="A62" s="47"/>
      <c r="B62" s="16" t="s">
        <v>89</v>
      </c>
      <c r="C62" s="17" t="s">
        <v>90</v>
      </c>
      <c r="D62" s="9" t="s">
        <v>91</v>
      </c>
      <c r="E62" s="10">
        <v>990</v>
      </c>
      <c r="F62" s="10">
        <v>1050</v>
      </c>
      <c r="G62" s="10">
        <v>2220</v>
      </c>
      <c r="H62" s="10">
        <v>1470</v>
      </c>
      <c r="I62" s="10">
        <v>880</v>
      </c>
      <c r="J62" s="10">
        <v>150</v>
      </c>
      <c r="K62" s="10">
        <v>1510</v>
      </c>
      <c r="L62" s="10">
        <v>910</v>
      </c>
      <c r="M62" s="10">
        <v>1340</v>
      </c>
      <c r="N62" s="10">
        <v>470</v>
      </c>
      <c r="O62" s="10">
        <v>980</v>
      </c>
      <c r="P62" s="10">
        <v>880</v>
      </c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1"/>
      <c r="J63" s="21"/>
      <c r="K63" s="21"/>
      <c r="L63" s="21"/>
      <c r="M63" s="21"/>
      <c r="N63" s="21"/>
    </row>
    <row r="64" spans="1:16" x14ac:dyDescent="0.25">
      <c r="A64" s="22"/>
      <c r="B64" s="22"/>
      <c r="C64" s="22"/>
      <c r="D64" s="22"/>
      <c r="E64" s="22"/>
      <c r="F64" s="22"/>
      <c r="G64" s="22"/>
      <c r="H64" s="22"/>
      <c r="I64" s="21"/>
      <c r="J64" s="21"/>
      <c r="K64" s="21"/>
      <c r="L64" s="21"/>
      <c r="M64" s="21"/>
      <c r="N64" s="21"/>
    </row>
    <row r="65" spans="1:16" x14ac:dyDescent="0.25">
      <c r="A65" s="47" t="s">
        <v>92</v>
      </c>
      <c r="B65" s="60" t="s">
        <v>93</v>
      </c>
      <c r="C65" s="60" t="s">
        <v>94</v>
      </c>
      <c r="D65" s="9" t="s">
        <v>44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</row>
    <row r="66" spans="1:16" x14ac:dyDescent="0.25">
      <c r="A66" s="47"/>
      <c r="B66" s="61"/>
      <c r="C66" s="61"/>
      <c r="D66" s="9" t="s">
        <v>19</v>
      </c>
      <c r="E66" s="13">
        <v>0</v>
      </c>
      <c r="F66" s="13">
        <v>0</v>
      </c>
      <c r="G66" s="13">
        <v>150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</row>
    <row r="67" spans="1:16" x14ac:dyDescent="0.25">
      <c r="A67" s="47"/>
      <c r="B67" s="14">
        <v>170603</v>
      </c>
      <c r="C67" s="23" t="s">
        <v>95</v>
      </c>
      <c r="D67" s="9" t="s">
        <v>96</v>
      </c>
      <c r="E67" s="13">
        <v>0</v>
      </c>
      <c r="F67" s="13">
        <v>0</v>
      </c>
      <c r="G67" s="13">
        <v>5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</row>
    <row r="68" spans="1:16" x14ac:dyDescent="0.25">
      <c r="A68" s="47"/>
      <c r="B68" s="16">
        <v>170604</v>
      </c>
      <c r="C68" s="17" t="s">
        <v>97</v>
      </c>
      <c r="D68" s="9" t="s">
        <v>63</v>
      </c>
      <c r="E68" s="13">
        <v>0</v>
      </c>
      <c r="F68" s="13">
        <v>0</v>
      </c>
      <c r="G68" s="13">
        <v>420</v>
      </c>
      <c r="H68" s="13">
        <v>0</v>
      </c>
      <c r="I68" s="13">
        <v>0</v>
      </c>
      <c r="J68" s="13">
        <v>80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</row>
    <row r="69" spans="1:16" x14ac:dyDescent="0.25">
      <c r="A69" s="47"/>
      <c r="B69" s="60">
        <v>170605</v>
      </c>
      <c r="C69" s="60" t="s">
        <v>98</v>
      </c>
      <c r="D69" s="9" t="s">
        <v>46</v>
      </c>
      <c r="E69" s="10">
        <v>6890</v>
      </c>
      <c r="F69" s="10">
        <v>4480</v>
      </c>
      <c r="G69" s="10">
        <v>2640</v>
      </c>
      <c r="H69" s="10">
        <v>0</v>
      </c>
      <c r="I69" s="10">
        <v>4280</v>
      </c>
      <c r="J69" s="10">
        <v>7113</v>
      </c>
      <c r="K69" s="10">
        <v>3300</v>
      </c>
      <c r="L69" s="10">
        <v>3580</v>
      </c>
      <c r="M69" s="10">
        <v>6620</v>
      </c>
      <c r="N69" s="10">
        <v>8720</v>
      </c>
      <c r="O69" s="10">
        <v>4920</v>
      </c>
      <c r="P69" s="10">
        <v>4300</v>
      </c>
    </row>
    <row r="70" spans="1:16" x14ac:dyDescent="0.25">
      <c r="A70" s="47"/>
      <c r="B70" s="61"/>
      <c r="C70" s="61"/>
      <c r="D70" s="9" t="s">
        <v>63</v>
      </c>
      <c r="E70" s="10">
        <v>0</v>
      </c>
      <c r="F70" s="10">
        <v>195</v>
      </c>
      <c r="G70" s="10">
        <v>100</v>
      </c>
      <c r="H70" s="10">
        <v>40</v>
      </c>
      <c r="I70" s="10">
        <v>0</v>
      </c>
      <c r="J70" s="10">
        <v>1380</v>
      </c>
      <c r="K70" s="10">
        <v>40</v>
      </c>
      <c r="L70" s="10">
        <v>0</v>
      </c>
      <c r="M70" s="10">
        <v>560</v>
      </c>
      <c r="N70" s="10">
        <v>0</v>
      </c>
      <c r="O70" s="10">
        <v>0</v>
      </c>
      <c r="P70" s="10">
        <v>180</v>
      </c>
    </row>
    <row r="71" spans="1:16" x14ac:dyDescent="0.25">
      <c r="A71" s="47"/>
      <c r="B71" s="16">
        <v>170802</v>
      </c>
      <c r="C71" s="17" t="s">
        <v>99</v>
      </c>
      <c r="D71" s="9" t="s">
        <v>100</v>
      </c>
      <c r="E71" s="10">
        <v>0</v>
      </c>
      <c r="F71" s="10">
        <v>0</v>
      </c>
      <c r="G71" s="10">
        <v>160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</row>
    <row r="72" spans="1:16" x14ac:dyDescent="0.25">
      <c r="A72" s="47"/>
      <c r="B72" s="14">
        <v>160601</v>
      </c>
      <c r="C72" s="14" t="s">
        <v>101</v>
      </c>
      <c r="D72" s="9" t="s">
        <v>58</v>
      </c>
      <c r="E72" s="10">
        <v>5000</v>
      </c>
      <c r="F72" s="10">
        <v>0</v>
      </c>
      <c r="G72" s="10">
        <v>6300</v>
      </c>
      <c r="H72" s="10">
        <v>0</v>
      </c>
      <c r="I72" s="10">
        <v>5300</v>
      </c>
      <c r="J72" s="10">
        <v>3700</v>
      </c>
      <c r="K72" s="10">
        <v>0</v>
      </c>
      <c r="L72" s="10">
        <v>7500</v>
      </c>
      <c r="M72" s="10">
        <v>0</v>
      </c>
      <c r="N72" s="10">
        <v>3700</v>
      </c>
      <c r="O72" s="10">
        <v>0</v>
      </c>
      <c r="P72" s="10">
        <v>6190</v>
      </c>
    </row>
    <row r="73" spans="1:16" x14ac:dyDescent="0.25">
      <c r="A73" s="22"/>
      <c r="B73" s="22"/>
      <c r="C73" s="22"/>
      <c r="D73" s="22"/>
      <c r="E73" s="22"/>
      <c r="F73" s="22"/>
      <c r="G73" s="22"/>
      <c r="H73" s="22"/>
      <c r="I73" s="21"/>
      <c r="J73" s="21"/>
      <c r="K73" s="21"/>
      <c r="L73" s="21"/>
      <c r="M73" s="21"/>
      <c r="N73" s="21"/>
    </row>
    <row r="74" spans="1:16" x14ac:dyDescent="0.25">
      <c r="A74" s="22"/>
      <c r="B74" s="22"/>
      <c r="C74" s="22"/>
      <c r="D74" s="22"/>
      <c r="E74" s="22"/>
      <c r="F74" s="22"/>
      <c r="G74" s="22"/>
      <c r="H74" s="22"/>
      <c r="I74" s="21"/>
      <c r="J74" s="21"/>
      <c r="K74" s="21"/>
      <c r="L74" s="21"/>
      <c r="M74" s="21"/>
      <c r="N74" s="21"/>
    </row>
    <row r="75" spans="1:16" x14ac:dyDescent="0.25">
      <c r="A75" s="47" t="s">
        <v>102</v>
      </c>
      <c r="B75" s="48">
        <v>200301</v>
      </c>
      <c r="C75" s="48" t="s">
        <v>103</v>
      </c>
      <c r="D75" s="19" t="s">
        <v>104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750580</v>
      </c>
      <c r="K75" s="13">
        <v>18440</v>
      </c>
      <c r="L75" s="13">
        <v>0</v>
      </c>
      <c r="M75" s="13">
        <v>0</v>
      </c>
      <c r="N75" s="13">
        <v>0</v>
      </c>
      <c r="O75" s="13">
        <v>0</v>
      </c>
      <c r="P75" s="13">
        <v>472140</v>
      </c>
    </row>
    <row r="76" spans="1:16" x14ac:dyDescent="0.25">
      <c r="A76" s="47"/>
      <c r="B76" s="49"/>
      <c r="C76" s="49"/>
      <c r="D76" s="19" t="s">
        <v>44</v>
      </c>
      <c r="E76" s="13">
        <v>943240</v>
      </c>
      <c r="F76" s="13">
        <v>995640</v>
      </c>
      <c r="G76" s="13">
        <v>1239800</v>
      </c>
      <c r="H76" s="13">
        <v>1120640</v>
      </c>
      <c r="I76" s="13">
        <v>1117600</v>
      </c>
      <c r="J76" s="13">
        <v>461700</v>
      </c>
      <c r="K76" s="13">
        <v>1062710</v>
      </c>
      <c r="L76" s="13">
        <v>927040</v>
      </c>
      <c r="M76" s="13">
        <v>1188200</v>
      </c>
      <c r="N76" s="13">
        <v>1134220</v>
      </c>
      <c r="O76" s="13">
        <v>1225490</v>
      </c>
      <c r="P76" s="13">
        <v>1012020</v>
      </c>
    </row>
    <row r="77" spans="1:16" x14ac:dyDescent="0.25">
      <c r="A77" s="22"/>
      <c r="B77" s="22"/>
      <c r="C77" s="22"/>
      <c r="D77" s="22"/>
      <c r="E77" s="22"/>
      <c r="F77" s="22"/>
      <c r="G77" s="22"/>
      <c r="H77" s="22"/>
      <c r="I77" s="21"/>
      <c r="J77" s="21"/>
      <c r="K77" s="21"/>
      <c r="L77" s="21"/>
      <c r="M77" s="21"/>
      <c r="N77" s="21"/>
      <c r="O77" s="21"/>
    </row>
    <row r="78" spans="1:16" x14ac:dyDescent="0.25">
      <c r="A78" s="22"/>
      <c r="B78" s="22"/>
      <c r="C78" s="22"/>
      <c r="D78" s="22"/>
      <c r="E78" s="22"/>
      <c r="F78" s="22"/>
      <c r="G78" s="22"/>
      <c r="H78" s="22"/>
      <c r="I78" s="21"/>
      <c r="J78" s="21"/>
      <c r="K78" s="21"/>
      <c r="L78" s="21"/>
      <c r="M78" s="21"/>
      <c r="N78" s="21"/>
      <c r="O78" s="21"/>
    </row>
    <row r="79" spans="1:16" x14ac:dyDescent="0.25">
      <c r="A79" s="4" t="s">
        <v>17</v>
      </c>
      <c r="B79" s="35"/>
      <c r="C79" s="35"/>
      <c r="D79" s="36"/>
      <c r="E79" s="24">
        <f>SUM(E4:E62)-E16-E17</f>
        <v>4833798</v>
      </c>
      <c r="F79" s="24">
        <f t="shared" ref="F79:P79" si="0">SUM(F4:F62)-F16-F17</f>
        <v>4662670</v>
      </c>
      <c r="G79" s="24">
        <f t="shared" si="0"/>
        <v>5663897</v>
      </c>
      <c r="H79" s="24">
        <f t="shared" si="0"/>
        <v>5387111</v>
      </c>
      <c r="I79" s="24">
        <f t="shared" si="0"/>
        <v>5448717</v>
      </c>
      <c r="J79" s="24">
        <f t="shared" si="0"/>
        <v>5375268</v>
      </c>
      <c r="K79" s="24">
        <f t="shared" si="0"/>
        <v>5145974</v>
      </c>
      <c r="L79" s="24">
        <f t="shared" si="0"/>
        <v>4616040</v>
      </c>
      <c r="M79" s="24">
        <f t="shared" si="0"/>
        <v>5046760</v>
      </c>
      <c r="N79" s="24">
        <f t="shared" si="0"/>
        <v>5244403</v>
      </c>
      <c r="O79" s="24">
        <f t="shared" si="0"/>
        <v>5370188</v>
      </c>
      <c r="P79" s="24">
        <f t="shared" si="0"/>
        <v>5334462</v>
      </c>
    </row>
    <row r="80" spans="1:16" x14ac:dyDescent="0.25">
      <c r="A80" s="4" t="s">
        <v>92</v>
      </c>
      <c r="B80" s="37"/>
      <c r="C80" s="37"/>
      <c r="D80" s="38"/>
      <c r="E80" s="24">
        <f>+SUM(E65:E72)+E16+E17</f>
        <v>132990</v>
      </c>
      <c r="F80" s="24">
        <f t="shared" ref="F80:P80" si="1">+SUM(F65:F72)+F16+F17</f>
        <v>103775</v>
      </c>
      <c r="G80" s="24">
        <f t="shared" si="1"/>
        <v>221515</v>
      </c>
      <c r="H80" s="24">
        <f t="shared" si="1"/>
        <v>184920</v>
      </c>
      <c r="I80" s="24">
        <f t="shared" si="1"/>
        <v>161880</v>
      </c>
      <c r="J80" s="24">
        <f t="shared" si="1"/>
        <v>225433</v>
      </c>
      <c r="K80" s="24">
        <f t="shared" si="1"/>
        <v>137920</v>
      </c>
      <c r="L80" s="24">
        <f t="shared" si="1"/>
        <v>182560</v>
      </c>
      <c r="M80" s="24">
        <f t="shared" si="1"/>
        <v>159620</v>
      </c>
      <c r="N80" s="24">
        <f t="shared" si="1"/>
        <v>146020</v>
      </c>
      <c r="O80" s="24">
        <f t="shared" si="1"/>
        <v>130420</v>
      </c>
      <c r="P80" s="24">
        <f t="shared" si="1"/>
        <v>146670</v>
      </c>
    </row>
    <row r="81" spans="1:16" x14ac:dyDescent="0.25">
      <c r="A81" s="4" t="s">
        <v>102</v>
      </c>
      <c r="B81" s="39"/>
      <c r="C81" s="39"/>
      <c r="D81" s="40"/>
      <c r="E81" s="24">
        <f t="shared" ref="E81:N81" si="2">SUM(E75:E76)</f>
        <v>943240</v>
      </c>
      <c r="F81" s="24">
        <f t="shared" si="2"/>
        <v>995640</v>
      </c>
      <c r="G81" s="24">
        <f t="shared" si="2"/>
        <v>1239800</v>
      </c>
      <c r="H81" s="24">
        <f t="shared" si="2"/>
        <v>1120640</v>
      </c>
      <c r="I81" s="24">
        <f t="shared" si="2"/>
        <v>1117600</v>
      </c>
      <c r="J81" s="24">
        <f t="shared" si="2"/>
        <v>1212280</v>
      </c>
      <c r="K81" s="24">
        <f t="shared" si="2"/>
        <v>1081150</v>
      </c>
      <c r="L81" s="24">
        <f t="shared" si="2"/>
        <v>927040</v>
      </c>
      <c r="M81" s="24">
        <f t="shared" si="2"/>
        <v>1188200</v>
      </c>
      <c r="N81" s="24">
        <f t="shared" si="2"/>
        <v>1134220</v>
      </c>
      <c r="O81" s="24">
        <f t="shared" ref="O81:P81" si="3">SUM(O75:O76)</f>
        <v>1225490</v>
      </c>
      <c r="P81" s="24">
        <f t="shared" si="3"/>
        <v>1484160</v>
      </c>
    </row>
    <row r="82" spans="1:16" x14ac:dyDescent="0.25">
      <c r="A82" s="20"/>
      <c r="B82" s="20"/>
      <c r="C82" s="20"/>
      <c r="D82" s="20"/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1"/>
    </row>
    <row r="83" spans="1:16" x14ac:dyDescent="0.25">
      <c r="A83" s="4" t="s">
        <v>105</v>
      </c>
      <c r="B83" s="41"/>
      <c r="C83" s="41"/>
      <c r="D83" s="42"/>
      <c r="E83" s="24">
        <f>+E79+E80+E81</f>
        <v>5910028</v>
      </c>
      <c r="F83" s="25">
        <f t="shared" ref="F83:M83" si="4">+F79+F80+F81</f>
        <v>5762085</v>
      </c>
      <c r="G83" s="25">
        <f t="shared" si="4"/>
        <v>7125212</v>
      </c>
      <c r="H83" s="25">
        <f>+H79+H80+H81</f>
        <v>6692671</v>
      </c>
      <c r="I83" s="25">
        <f t="shared" si="4"/>
        <v>6728197</v>
      </c>
      <c r="J83" s="25">
        <f t="shared" si="4"/>
        <v>6812981</v>
      </c>
      <c r="K83" s="25">
        <f t="shared" si="4"/>
        <v>6365044</v>
      </c>
      <c r="L83" s="25">
        <f t="shared" si="4"/>
        <v>5725640</v>
      </c>
      <c r="M83" s="25">
        <f t="shared" si="4"/>
        <v>6394580</v>
      </c>
      <c r="N83" s="25">
        <f>+N79+N80+N81</f>
        <v>6524643</v>
      </c>
      <c r="O83" s="25">
        <f t="shared" ref="O83" si="5">+O79+O80+O81</f>
        <v>6726098</v>
      </c>
      <c r="P83" s="25">
        <f>+P79+P80+P81</f>
        <v>6965292</v>
      </c>
    </row>
    <row r="84" spans="1:16" ht="21" x14ac:dyDescent="0.35">
      <c r="A84" s="4" t="s">
        <v>106</v>
      </c>
      <c r="B84" s="41"/>
      <c r="C84" s="41"/>
      <c r="D84" s="42"/>
      <c r="E84" s="26">
        <f>IFERROR(+E79/(E79+E81),)</f>
        <v>0.83672601772742361</v>
      </c>
      <c r="F84" s="26">
        <f>IFERROR(+F79/(F79+F81),)</f>
        <v>0.82403933329916534</v>
      </c>
      <c r="G84" s="26">
        <f>IFERROR(+G79/(G79+G81),)</f>
        <v>0.82041506166913181</v>
      </c>
      <c r="H84" s="26">
        <f>IFERROR(+H79/(H79+H81),)</f>
        <v>0.82779918899785809</v>
      </c>
      <c r="I84" s="26">
        <f>IFERROR(+I79/(I79+I81),)</f>
        <v>0.82979804356079667</v>
      </c>
      <c r="J84" s="26">
        <f t="shared" ref="J84:P84" si="6">IFERROR(+J79/(J79+J81),"")</f>
        <v>0.81597401643221423</v>
      </c>
      <c r="K84" s="26">
        <f t="shared" si="6"/>
        <v>0.82638052494217229</v>
      </c>
      <c r="L84" s="26">
        <f t="shared" si="6"/>
        <v>0.83275723965737458</v>
      </c>
      <c r="M84" s="26">
        <f t="shared" si="6"/>
        <v>0.80942941093447274</v>
      </c>
      <c r="N84" s="26">
        <f t="shared" si="6"/>
        <v>0.82218419241895935</v>
      </c>
      <c r="O84" s="26">
        <f t="shared" si="6"/>
        <v>0.81419802482777359</v>
      </c>
      <c r="P84" s="26">
        <f t="shared" si="6"/>
        <v>0.78233725230699103</v>
      </c>
    </row>
    <row r="85" spans="1:16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</row>
    <row r="86" spans="1:16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</row>
    <row r="87" spans="1:16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2"/>
      <c r="L87" s="22"/>
      <c r="M87" s="22"/>
      <c r="N87" s="22"/>
    </row>
    <row r="88" spans="1:16" x14ac:dyDescent="0.25">
      <c r="A88" s="43" t="s">
        <v>107</v>
      </c>
      <c r="B88" s="43"/>
      <c r="C88" s="28" t="s">
        <v>108</v>
      </c>
      <c r="D88" s="29" t="s">
        <v>109</v>
      </c>
      <c r="E88" s="24" t="s">
        <v>110</v>
      </c>
      <c r="F88" s="24" t="s">
        <v>111</v>
      </c>
      <c r="G88" s="24" t="s">
        <v>112</v>
      </c>
      <c r="H88" s="24" t="s">
        <v>113</v>
      </c>
      <c r="I88" s="24" t="s">
        <v>114</v>
      </c>
      <c r="J88" s="24" t="s">
        <v>115</v>
      </c>
      <c r="K88" s="24" t="s">
        <v>116</v>
      </c>
      <c r="L88" s="24" t="s">
        <v>117</v>
      </c>
      <c r="M88" s="24" t="s">
        <v>118</v>
      </c>
      <c r="N88" s="24" t="s">
        <v>119</v>
      </c>
      <c r="O88" s="24" t="s">
        <v>120</v>
      </c>
      <c r="P88" s="24" t="s">
        <v>121</v>
      </c>
    </row>
    <row r="89" spans="1:16" ht="21" x14ac:dyDescent="0.35">
      <c r="A89" s="43"/>
      <c r="B89" s="43"/>
      <c r="C89" s="30">
        <v>4554</v>
      </c>
      <c r="D89" s="31">
        <f>+C89*0.3*500*2</f>
        <v>1366200</v>
      </c>
      <c r="E89" s="31">
        <f>+$D$89/12</f>
        <v>113850</v>
      </c>
      <c r="F89" s="31">
        <f t="shared" ref="F89:P89" si="7">IF(F83=0,0,+$D$89/12)</f>
        <v>113850</v>
      </c>
      <c r="G89" s="31">
        <f t="shared" si="7"/>
        <v>113850</v>
      </c>
      <c r="H89" s="31">
        <f t="shared" si="7"/>
        <v>113850</v>
      </c>
      <c r="I89" s="31">
        <f t="shared" si="7"/>
        <v>113850</v>
      </c>
      <c r="J89" s="31">
        <f t="shared" si="7"/>
        <v>113850</v>
      </c>
      <c r="K89" s="31">
        <f t="shared" si="7"/>
        <v>113850</v>
      </c>
      <c r="L89" s="31">
        <f t="shared" si="7"/>
        <v>113850</v>
      </c>
      <c r="M89" s="31">
        <f t="shared" si="7"/>
        <v>113850</v>
      </c>
      <c r="N89" s="31">
        <f t="shared" si="7"/>
        <v>113850</v>
      </c>
      <c r="O89" s="31">
        <f t="shared" si="7"/>
        <v>113850</v>
      </c>
      <c r="P89" s="31">
        <f t="shared" si="7"/>
        <v>113850</v>
      </c>
    </row>
    <row r="90" spans="1:16" x14ac:dyDescent="0.25">
      <c r="A90" s="22"/>
      <c r="B90" s="32"/>
      <c r="C90" s="32"/>
      <c r="D90" s="32"/>
      <c r="E90" s="33"/>
      <c r="F90" s="22"/>
      <c r="G90" s="22"/>
      <c r="H90" s="22"/>
      <c r="I90" s="22"/>
      <c r="J90" s="22"/>
      <c r="K90" s="22"/>
      <c r="L90" s="22"/>
      <c r="M90" s="22"/>
      <c r="N90" s="22"/>
      <c r="O90" s="22"/>
    </row>
    <row r="91" spans="1:16" x14ac:dyDescent="0.25">
      <c r="A91" s="22"/>
      <c r="B91" s="32"/>
      <c r="C91" s="32"/>
      <c r="D91" s="32"/>
      <c r="E91" s="33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1:16" ht="21" x14ac:dyDescent="0.35">
      <c r="A92" s="44" t="s">
        <v>122</v>
      </c>
      <c r="B92" s="45"/>
      <c r="C92" s="45"/>
      <c r="D92" s="46"/>
      <c r="E92" s="26">
        <f t="shared" ref="E92:P92" si="8">IFERROR(+(E79+E89)/(E79+E81+E89),)</f>
        <v>0.83988152550175799</v>
      </c>
      <c r="F92" s="26">
        <f t="shared" si="8"/>
        <v>0.82750997893336287</v>
      </c>
      <c r="G92" s="26">
        <f t="shared" si="8"/>
        <v>0.82332857906046086</v>
      </c>
      <c r="H92" s="26">
        <f t="shared" si="8"/>
        <v>0.83075996273408803</v>
      </c>
      <c r="I92" s="26">
        <f t="shared" si="8"/>
        <v>0.83269879330861041</v>
      </c>
      <c r="J92" s="26">
        <f t="shared" si="8"/>
        <v>0.81910043247692499</v>
      </c>
      <c r="K92" s="26">
        <f t="shared" si="8"/>
        <v>0.82949780270349638</v>
      </c>
      <c r="L92" s="26">
        <f t="shared" si="8"/>
        <v>0.83612312685502566</v>
      </c>
      <c r="M92" s="26">
        <f t="shared" si="8"/>
        <v>0.8128468169625489</v>
      </c>
      <c r="N92" s="26">
        <f t="shared" si="8"/>
        <v>0.82530231546592492</v>
      </c>
      <c r="O92" s="26">
        <f t="shared" si="8"/>
        <v>0.81735078831178587</v>
      </c>
      <c r="P92" s="26">
        <f t="shared" si="8"/>
        <v>0.78591186520479273</v>
      </c>
    </row>
    <row r="93" spans="1:16" x14ac:dyDescent="0.25">
      <c r="B93" s="2"/>
      <c r="C93" s="2"/>
      <c r="D93" s="2"/>
      <c r="E93" s="3"/>
    </row>
    <row r="94" spans="1:16" x14ac:dyDescent="0.25">
      <c r="B94" s="2"/>
      <c r="C94" s="2"/>
      <c r="D94" s="2"/>
      <c r="E94" s="3"/>
    </row>
    <row r="95" spans="1:16" x14ac:dyDescent="0.25">
      <c r="B95" s="2"/>
      <c r="C95" s="2"/>
      <c r="D95" s="2"/>
      <c r="E95" s="3"/>
    </row>
    <row r="96" spans="1:16" x14ac:dyDescent="0.25">
      <c r="B96" s="2"/>
      <c r="C96" s="2"/>
      <c r="D96" s="2"/>
      <c r="E96" s="3"/>
    </row>
    <row r="97" spans="2:16" x14ac:dyDescent="0.25">
      <c r="B97" s="2"/>
      <c r="C97" s="2"/>
      <c r="D97" s="2"/>
      <c r="E97" s="3"/>
    </row>
    <row r="98" spans="2:16" x14ac:dyDescent="0.25">
      <c r="B98" s="2"/>
      <c r="C98" s="2"/>
      <c r="D98" s="2"/>
      <c r="E98" s="3"/>
    </row>
    <row r="99" spans="2:16" x14ac:dyDescent="0.25">
      <c r="B99" s="2"/>
      <c r="C99" s="2"/>
      <c r="D99" s="2"/>
      <c r="E99" s="3"/>
    </row>
    <row r="100" spans="2:16" x14ac:dyDescent="0.25">
      <c r="B100" s="2"/>
      <c r="C100" s="2"/>
      <c r="D100" s="2"/>
      <c r="E100" s="3"/>
    </row>
    <row r="101" spans="2:16" x14ac:dyDescent="0.25">
      <c r="B101" s="2"/>
      <c r="C101" s="2"/>
      <c r="D101" s="2"/>
      <c r="E101" s="3"/>
    </row>
    <row r="102" spans="2:16" x14ac:dyDescent="0.25">
      <c r="B102" s="2"/>
      <c r="C102" s="2"/>
      <c r="D102" s="2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</row>
    <row r="103" spans="2:16" x14ac:dyDescent="0.25">
      <c r="B103" s="2"/>
      <c r="C103" s="2"/>
      <c r="D103" s="2"/>
      <c r="E103" s="3"/>
    </row>
    <row r="104" spans="2:16" x14ac:dyDescent="0.25">
      <c r="B104" s="2"/>
      <c r="C104" s="2"/>
      <c r="D104" s="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2:16" x14ac:dyDescent="0.25">
      <c r="B105" s="2"/>
      <c r="C105" s="2"/>
      <c r="D105" s="2"/>
      <c r="E105" s="3"/>
    </row>
    <row r="106" spans="2:16" x14ac:dyDescent="0.25">
      <c r="B106" s="2"/>
      <c r="C106" s="2"/>
      <c r="D106" s="2"/>
      <c r="E106" s="3"/>
    </row>
    <row r="107" spans="2:16" x14ac:dyDescent="0.25">
      <c r="B107" s="2"/>
      <c r="C107" s="2"/>
      <c r="D107" s="2"/>
      <c r="E107" s="3"/>
    </row>
    <row r="108" spans="2:16" x14ac:dyDescent="0.25">
      <c r="B108" s="2"/>
      <c r="C108" s="2"/>
      <c r="D108" s="2"/>
      <c r="E108" s="3"/>
    </row>
    <row r="109" spans="2:16" x14ac:dyDescent="0.25">
      <c r="B109" s="2"/>
      <c r="C109" s="2"/>
      <c r="D109" s="2"/>
      <c r="E109" s="3"/>
    </row>
    <row r="110" spans="2:16" x14ac:dyDescent="0.25">
      <c r="B110" s="2"/>
      <c r="C110" s="2"/>
      <c r="D110" s="2"/>
      <c r="E110" s="3"/>
    </row>
    <row r="111" spans="2:16" x14ac:dyDescent="0.25">
      <c r="B111" s="2"/>
      <c r="C111" s="2"/>
      <c r="D111" s="2"/>
      <c r="E111" s="3"/>
    </row>
    <row r="112" spans="2:16" x14ac:dyDescent="0.25">
      <c r="B112" s="2"/>
      <c r="C112" s="2"/>
      <c r="D112" s="2"/>
      <c r="E112" s="3"/>
    </row>
    <row r="113" spans="2:5" x14ac:dyDescent="0.25">
      <c r="B113" s="2"/>
      <c r="C113" s="2"/>
      <c r="D113" s="2"/>
      <c r="E113" s="3"/>
    </row>
  </sheetData>
  <mergeCells count="41">
    <mergeCell ref="A1:H1"/>
    <mergeCell ref="A4:A62"/>
    <mergeCell ref="B5:B6"/>
    <mergeCell ref="C5:C6"/>
    <mergeCell ref="B8:B9"/>
    <mergeCell ref="C8:C9"/>
    <mergeCell ref="B13:B15"/>
    <mergeCell ref="C13:C15"/>
    <mergeCell ref="B16:B17"/>
    <mergeCell ref="C16:C17"/>
    <mergeCell ref="B20:B21"/>
    <mergeCell ref="C20:C21"/>
    <mergeCell ref="B27:B28"/>
    <mergeCell ref="C27:C28"/>
    <mergeCell ref="B29:B31"/>
    <mergeCell ref="C29:C31"/>
    <mergeCell ref="B37:B38"/>
    <mergeCell ref="C37:C38"/>
    <mergeCell ref="B42:B45"/>
    <mergeCell ref="C42:C45"/>
    <mergeCell ref="B47:B48"/>
    <mergeCell ref="C47:C48"/>
    <mergeCell ref="A75:A76"/>
    <mergeCell ref="B75:B76"/>
    <mergeCell ref="C75:C76"/>
    <mergeCell ref="B49:B50"/>
    <mergeCell ref="C49:C50"/>
    <mergeCell ref="B52:B53"/>
    <mergeCell ref="C52:C53"/>
    <mergeCell ref="B54:B61"/>
    <mergeCell ref="C54:C61"/>
    <mergeCell ref="A65:A72"/>
    <mergeCell ref="B65:B66"/>
    <mergeCell ref="C65:C66"/>
    <mergeCell ref="B69:B70"/>
    <mergeCell ref="C69:C70"/>
    <mergeCell ref="B79:D81"/>
    <mergeCell ref="B83:D83"/>
    <mergeCell ref="B84:D84"/>
    <mergeCell ref="A88:B89"/>
    <mergeCell ref="A92:D9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 Serra</dc:creator>
  <cp:lastModifiedBy>Elisa Chiabotto</cp:lastModifiedBy>
  <dcterms:created xsi:type="dcterms:W3CDTF">2023-02-08T15:05:45Z</dcterms:created>
  <dcterms:modified xsi:type="dcterms:W3CDTF">2023-02-23T10:39:59Z</dcterms:modified>
</cp:coreProperties>
</file>